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EsteLivro" defaultThemeVersion="166925"/>
  <workbookProtection workbookAlgorithmName="SHA-512" workbookHashValue="fCaFoCAgxhyAYj+qrKIAqCH07r6JkNx8U6mk62AW6xNmMTMXM1x2KpimiHipz+6gpZ87eDDJS86A4SdJHrMUWg==" workbookSpinCount="100000" workbookSaltValue="5EwJNyh/Lv5bjsMMOVWgdQ==" lockStructure="1"/>
  <bookViews>
    <workbookView xWindow="65416" yWindow="49216" windowWidth="29040" windowHeight="15840" tabRatio="837" activeTab="3"/>
  </bookViews>
  <sheets>
    <sheet name="Identif." sheetId="2" r:id="rId1"/>
    <sheet name="Instruções" sheetId="7" r:id="rId2"/>
    <sheet name="7.1 MéritoAbsoluto" sheetId="10" r:id="rId3"/>
    <sheet name="7.2 Desempenho (DTCP, CP, AR)" sheetId="12" r:id="rId4"/>
  </sheets>
  <definedNames>
    <definedName name="_xlnm.Print_Area" localSheetId="2">'7.1 MéritoAbsoluto'!$A$1:$P$30</definedName>
    <definedName name="_xlnm.Print_Area" localSheetId="0">'Identif.'!$A$1:$H$33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<sst xmlns="http://schemas.openxmlformats.org/spreadsheetml/2006/main" count="508" uniqueCount="310">
  <si>
    <t>Dimensão</t>
  </si>
  <si>
    <t>Item</t>
  </si>
  <si>
    <t>Unidades</t>
  </si>
  <si>
    <t>Pontos</t>
  </si>
  <si>
    <t>I</t>
  </si>
  <si>
    <t>II</t>
  </si>
  <si>
    <t>III</t>
  </si>
  <si>
    <t>IV</t>
  </si>
  <si>
    <t>V</t>
  </si>
  <si>
    <t>VI</t>
  </si>
  <si>
    <t>TCP1</t>
  </si>
  <si>
    <t>Âmbito internacional</t>
  </si>
  <si>
    <t>Por projeto</t>
  </si>
  <si>
    <t>TCP2</t>
  </si>
  <si>
    <t>Âmbito nacional</t>
  </si>
  <si>
    <t>TCP3</t>
  </si>
  <si>
    <t>TCP4</t>
  </si>
  <si>
    <t>TCP5</t>
  </si>
  <si>
    <t>Por cada ano</t>
  </si>
  <si>
    <t>TCP6</t>
  </si>
  <si>
    <t>TCP8</t>
  </si>
  <si>
    <t>Se não for referenciado nas bases de dados “Scopus” ou “Web of Science”</t>
  </si>
  <si>
    <t>Por livro / revista</t>
  </si>
  <si>
    <t>TCP10</t>
  </si>
  <si>
    <t>Referenciado nas bases de dados “Scopus” ou “Web of Science”</t>
  </si>
  <si>
    <t>TCP12</t>
  </si>
  <si>
    <t>TCP13</t>
  </si>
  <si>
    <t>TCP14</t>
  </si>
  <si>
    <t>TCP15</t>
  </si>
  <si>
    <t>TCP16</t>
  </si>
  <si>
    <t>Por artigo</t>
  </si>
  <si>
    <t>TCP18</t>
  </si>
  <si>
    <t>Por participação</t>
  </si>
  <si>
    <t>TCP20</t>
  </si>
  <si>
    <t>Por orientação</t>
  </si>
  <si>
    <t>TCP21</t>
  </si>
  <si>
    <t>TCP22</t>
  </si>
  <si>
    <t>TCP23</t>
  </si>
  <si>
    <t>TCP24</t>
  </si>
  <si>
    <t>TCP25</t>
  </si>
  <si>
    <t>TCP26</t>
  </si>
  <si>
    <t>ii-Júris de provas de mestrado ou atribuição de título de especialista</t>
  </si>
  <si>
    <t>TCP27</t>
  </si>
  <si>
    <t>TCP28</t>
  </si>
  <si>
    <t>iii-Júri de avaliação de projeto ou de estágio conducente ao grau de licenciado</t>
  </si>
  <si>
    <t>TCP29</t>
  </si>
  <si>
    <t>TCP30</t>
  </si>
  <si>
    <t>iv-Júri de avaliação de projeto ou de estágio em cursos não conferentes de grau</t>
  </si>
  <si>
    <t>TCP31</t>
  </si>
  <si>
    <t>TCP32</t>
  </si>
  <si>
    <t>TCP33</t>
  </si>
  <si>
    <t>TCP34</t>
  </si>
  <si>
    <t>Na base de dados “Scimago”
Com classificação Q1</t>
  </si>
  <si>
    <t>Na base de dados “Scimago”
Com classificação Q2</t>
  </si>
  <si>
    <t>Na base de dados “Scimago”
Com classificação Q3</t>
  </si>
  <si>
    <t>TCP35</t>
  </si>
  <si>
    <t>TCP36</t>
  </si>
  <si>
    <t>iv-Participação ativa como Coordenador em projeto institucional com financiamento, desde que este não seja de natureza Técnico-Científica nem Pedagógica (projetos CCDR, União Europeia, …)</t>
  </si>
  <si>
    <t>v-Participação ativa como membro em projeto institucional com financiamento, desde que este não seja de natureza Técnico-Científica nem Pedagógica (projetos CCDR, União Europeia, …)</t>
  </si>
  <si>
    <t>CP1</t>
  </si>
  <si>
    <t>CP2</t>
  </si>
  <si>
    <t>CP3</t>
  </si>
  <si>
    <t>Por u. c.</t>
  </si>
  <si>
    <t>CP4</t>
  </si>
  <si>
    <t>CP5</t>
  </si>
  <si>
    <t>CP6</t>
  </si>
  <si>
    <t>CP7</t>
  </si>
  <si>
    <t>CP8</t>
  </si>
  <si>
    <t>CP9</t>
  </si>
  <si>
    <t>CP12</t>
  </si>
  <si>
    <t>CP13</t>
  </si>
  <si>
    <t>CP14</t>
  </si>
  <si>
    <t>CP15</t>
  </si>
  <si>
    <t>CP16</t>
  </si>
  <si>
    <t>CP17</t>
  </si>
  <si>
    <t>Por cada projeto</t>
  </si>
  <si>
    <t>Por cada atividade</t>
  </si>
  <si>
    <t>Por cada mobilidade</t>
  </si>
  <si>
    <t>Por cada participação</t>
  </si>
  <si>
    <t>De âmbito internacional</t>
  </si>
  <si>
    <t>De âmbito nacional</t>
  </si>
  <si>
    <t xml:space="preserve">i-Coordenação em projeto pedagógico de relevância institucional, financiado (Erasmus+ KA2, etc.) </t>
  </si>
  <si>
    <t>ii-Membro em projeto pedagógico de relevância institucional, financiado (Erasmus+ KA2, etc.)</t>
  </si>
  <si>
    <t>v- Participação em programas de mobilidade de ensino</t>
  </si>
  <si>
    <t>Por cada ano de mandato cumprido</t>
  </si>
  <si>
    <t>Por cada ano de exercício cumprido</t>
  </si>
  <si>
    <t>Presidente, 
Vice-Presidente, 
Diretor de Unidade Orgânica</t>
  </si>
  <si>
    <t>Membro do Conselho-Geral</t>
  </si>
  <si>
    <t>Membro da comissão de coordenação de curso</t>
  </si>
  <si>
    <t>Secretário</t>
  </si>
  <si>
    <t>Membro</t>
  </si>
  <si>
    <t>iii-Exercício cumprido em estruturas diretivas de unidades departamentais ou de unidades de apoio (gabinetes, laboratórios, etc.).</t>
  </si>
  <si>
    <t xml:space="preserve">Por cada participação </t>
  </si>
  <si>
    <t>Por cada ano de participação</t>
  </si>
  <si>
    <t>ii-Participação em projetos e/ou atividades de transferência de conhecimento e/ou de tecnologia</t>
  </si>
  <si>
    <t>Nome do candidato:</t>
  </si>
  <si>
    <t>Data de Nascimento (aa/mm/dd):</t>
  </si>
  <si>
    <t>Morada Completa:</t>
  </si>
  <si>
    <t>Cidade:</t>
  </si>
  <si>
    <t>Código Postal:</t>
  </si>
  <si>
    <t>Telefone/Telemóvel:</t>
  </si>
  <si>
    <t>e-mail:</t>
  </si>
  <si>
    <t>Habilitações Académicas</t>
  </si>
  <si>
    <t>Área Disciplinar</t>
  </si>
  <si>
    <t>Especialidade</t>
  </si>
  <si>
    <t>Instituição</t>
  </si>
  <si>
    <t>Ano</t>
  </si>
  <si>
    <t>Doutoramento:</t>
  </si>
  <si>
    <t>Mestrado:</t>
  </si>
  <si>
    <t>Licenciatura:</t>
  </si>
  <si>
    <t>Título de Especialista</t>
  </si>
  <si>
    <t>Situação profissional atual:</t>
  </si>
  <si>
    <t>iii-Atividade de atualização/ formação lecionada na área disciplinar em que é aberto o concurso com, pelo menos, 20 horas</t>
  </si>
  <si>
    <t>Sexo:</t>
  </si>
  <si>
    <t>Nacionalidade:</t>
  </si>
  <si>
    <t>N.º de identificação civil:</t>
  </si>
  <si>
    <t>N.º de identificação fiscal:</t>
  </si>
  <si>
    <t>Classificação</t>
  </si>
  <si>
    <t>Instituto Politécnico de Tomar</t>
  </si>
  <si>
    <t>Categoria:</t>
  </si>
  <si>
    <t>Cargo (se aplicável):</t>
  </si>
  <si>
    <t xml:space="preserve">          IDENTIFICAÇÃO DO CANDIDATO</t>
  </si>
  <si>
    <t>Presidente (desde que não considerado na alínea i.)</t>
  </si>
  <si>
    <t>Não referenciado na base de dados “Scimago”</t>
  </si>
  <si>
    <t>Pontuação a considerar</t>
  </si>
  <si>
    <t>VII</t>
  </si>
  <si>
    <t>VIII</t>
  </si>
  <si>
    <t>IX</t>
  </si>
  <si>
    <t>X</t>
  </si>
  <si>
    <t>XII</t>
  </si>
  <si>
    <t>XIII</t>
  </si>
  <si>
    <t>XIV</t>
  </si>
  <si>
    <t>Identificação do(s) Anexo(s) Comprovativo(s)</t>
  </si>
  <si>
    <t>- Presidente de Conselho Técnico-Científico</t>
  </si>
  <si>
    <t>- Diretor de Centro de Investigação FCT</t>
  </si>
  <si>
    <t>- Diretor de Unidade Departamental</t>
  </si>
  <si>
    <t>- Diretor de Curso conferente de grau</t>
  </si>
  <si>
    <t>Pontuação</t>
  </si>
  <si>
    <t>Edição</t>
  </si>
  <si>
    <t>2017/2019</t>
  </si>
  <si>
    <t>2020/2022</t>
  </si>
  <si>
    <t>Responsabilidade e lecionação de, pelo menos, 2 unidades curriculares distintas de cursos de Mestrado ou Doutoramento da área disciplinar para que é aberto o concurso</t>
  </si>
  <si>
    <t>Critérios</t>
  </si>
  <si>
    <t>Orientação de, pelo menos, 2 trabalhos finais de Mestrado ou Doutoramento, com aprovação, na área disciplinar para que é aberto o concurso</t>
  </si>
  <si>
    <t>Participação em, pelo menos, 2 eventos de exposição ou apresentação de obra artística, na área disciplinar para que é aberto o concurso, em galeria com CAE 47784 ou em entidades cuja atividade tem CAE 59110 e CAE 59120</t>
  </si>
  <si>
    <t xml:space="preserve">No âmbito da área disciplinar ou área científica afim para que é aberto o concurso, direção, desenvolvimento e realização de, pelo menos, 2 atividades </t>
  </si>
  <si>
    <t>- De investigação científica</t>
  </si>
  <si>
    <t>- De desenvolvimento experimental</t>
  </si>
  <si>
    <t xml:space="preserve">- De projetos com o meio empresarial ou institucional </t>
  </si>
  <si>
    <t>Exercício de cargos de direção nas áreas académicas ou científicas no Instituto Politécnico de Tomar durante, pelo menos, 2 anos consecutivos, designadamente:</t>
  </si>
  <si>
    <t>Aprovação em Mérito Absoluto</t>
  </si>
  <si>
    <t>Pontuação igual ou superior a 90 pontos em, pelo menos, uma das duas últimas avaliações de desempenho da atividade de docente no Instituto Politécnico de Tomar e satisfaçam, pelo menos, 3 dos 5 seguintes critérios, nos últimos 8 anos</t>
  </si>
  <si>
    <t>N.º de elementos (UC, publicações, eventos, orientações, atividades, cargos)</t>
  </si>
  <si>
    <t>Identificação do Anexo comprovativo</t>
  </si>
  <si>
    <t>Avaliação de desempenho da atividade docente no IPT</t>
  </si>
  <si>
    <t xml:space="preserve">Total de elementos </t>
  </si>
  <si>
    <t>A preencher pelo júri</t>
  </si>
  <si>
    <t>Critérios satisfeitos (s/n)</t>
  </si>
  <si>
    <t>a)</t>
  </si>
  <si>
    <t>b)</t>
  </si>
  <si>
    <t>c)</t>
  </si>
  <si>
    <t>d)</t>
  </si>
  <si>
    <t>e)</t>
  </si>
  <si>
    <t>.</t>
  </si>
  <si>
    <t>TOTAIS</t>
  </si>
  <si>
    <t>Nome do Candidato:</t>
  </si>
  <si>
    <t>Identificação do(s) 
Anexo(s) comprovativo(s)</t>
  </si>
  <si>
    <t>Por cada ano completo de serviço</t>
  </si>
  <si>
    <t>Total 
(Cálculo automático)</t>
  </si>
  <si>
    <t>Fundamentação para a decisão do júri nos casos em que esta não coincida com a auto-pontuação do candidato</t>
  </si>
  <si>
    <r>
      <t xml:space="preserve">Elemento a valorizar / </t>
    </r>
    <r>
      <rPr>
        <b/>
        <sz val="12"/>
        <rFont val="Calibri"/>
        <family val="2"/>
        <scheme val="minor"/>
      </rPr>
      <t>Atividade</t>
    </r>
  </si>
  <si>
    <r>
      <t xml:space="preserve">Autor de, pelo menos, 2 publicações científicas, com revisão por pares, na área disciplinar para que é aberto o concurso, com fator de impacto nas áreas do Scopus, Web of Science, Google Scholar; </t>
    </r>
    <r>
      <rPr>
        <b/>
        <sz val="11"/>
        <color theme="1"/>
        <rFont val="Calibri"/>
        <family val="2"/>
        <scheme val="minor"/>
      </rPr>
      <t>ou</t>
    </r>
  </si>
  <si>
    <r>
      <t xml:space="preserve">(Indicar o </t>
    </r>
    <r>
      <rPr>
        <b/>
        <sz val="14"/>
        <color theme="1"/>
        <rFont val="Calibri"/>
        <family val="2"/>
        <scheme val="minor"/>
      </rPr>
      <t>número de meses</t>
    </r>
    <r>
      <rPr>
        <sz val="14"/>
        <color theme="1"/>
        <rFont val="Calibri"/>
        <family val="2"/>
        <scheme val="minor"/>
      </rPr>
      <t xml:space="preserve"> </t>
    </r>
    <r>
      <rPr>
        <b/>
        <sz val="14"/>
        <color theme="1"/>
        <rFont val="Calibri"/>
        <family val="2"/>
        <scheme val="minor"/>
      </rPr>
      <t>consecutivos</t>
    </r>
    <r>
      <rPr>
        <sz val="14"/>
        <color theme="1"/>
        <rFont val="Calibri"/>
        <family val="2"/>
        <scheme val="minor"/>
      </rPr>
      <t xml:space="preserve"> do exercício do cargo):</t>
    </r>
  </si>
  <si>
    <t>Pró-Presidente, 
Membro Conselho Gestão,                    Coordenador de Centro de Investigação,           Coordenador/Diretor de curso</t>
  </si>
  <si>
    <t>AR1</t>
  </si>
  <si>
    <t>AR2</t>
  </si>
  <si>
    <t>AR3</t>
  </si>
  <si>
    <t>AR4</t>
  </si>
  <si>
    <t xml:space="preserve">AR5 </t>
  </si>
  <si>
    <t>AR6</t>
  </si>
  <si>
    <t>AR7</t>
  </si>
  <si>
    <t>AR8</t>
  </si>
  <si>
    <t xml:space="preserve">AR9   </t>
  </si>
  <si>
    <t>AR10</t>
  </si>
  <si>
    <t>AR11</t>
  </si>
  <si>
    <t>AR12</t>
  </si>
  <si>
    <t>AR13</t>
  </si>
  <si>
    <t>AR14</t>
  </si>
  <si>
    <t>INSTRUÇÕES DE PREENCHIMENTO</t>
  </si>
  <si>
    <r>
      <rPr>
        <b/>
        <sz val="12"/>
        <color rgb="FFFF0000"/>
        <rFont val="Calibri"/>
        <family val="2"/>
      </rPr>
      <t>Nota Importante:</t>
    </r>
    <r>
      <rPr>
        <b/>
        <sz val="12"/>
        <color rgb="FF000000"/>
        <rFont val="Calibri"/>
        <family val="2"/>
      </rPr>
      <t xml:space="preserve"> Refira-se que esta Ficha de Atividades serve como instrumento orientador para os opositores ao presente concurso, pelo que, eventuais lapsos ou omissões nela contidos não prejudicarão a avaliação global, encontrando-se os critérios e pesos atribuídos em total conformidade com as disposições do edital e sendo assegurado que a informação oficial prevalecerá conforme estabelecido nas normativas do concurso.</t>
    </r>
  </si>
  <si>
    <t>1.</t>
  </si>
  <si>
    <t>2.</t>
  </si>
  <si>
    <t>3.</t>
  </si>
  <si>
    <t>4.</t>
  </si>
  <si>
    <t>6.</t>
  </si>
  <si>
    <t>7.</t>
  </si>
  <si>
    <t>8.</t>
  </si>
  <si>
    <t>Identificação</t>
  </si>
  <si>
    <t>Instruções de Preenchimento</t>
  </si>
  <si>
    <t>Para guardar este ficheiro Excel em versão PDF, vá ao menu Ficheiro", escolha a opção "imprimir" e, depois, escolha "Microsoft print to pdf" (ou equivalente noutros sistemas) e de, seguida, nas Definições, a opção "Imprimir livro inteiro". Verifique se o pdf está completo e tem todas as folhas do ficheiro Excel.</t>
  </si>
  <si>
    <t>Formulário de candidatura ao concurso documental para recrutamento de um Professor Coordenador para a área disciplinar de Línguas e Literatura da Unidade Departamental de Ciências Sociais</t>
  </si>
  <si>
    <t>TCP7</t>
  </si>
  <si>
    <t>Único Autor</t>
  </si>
  <si>
    <t>Por patente ou direitos de autor</t>
  </si>
  <si>
    <t>TCP9</t>
  </si>
  <si>
    <t>TCP11</t>
  </si>
  <si>
    <t>Por artigo ou capítulo</t>
  </si>
  <si>
    <t>TCP17</t>
  </si>
  <si>
    <t>TCP19</t>
  </si>
  <si>
    <t>iv-Orientação de projeto ou de estágio em cursos não conferentes de grau já concluídos</t>
  </si>
  <si>
    <t>ii-Orientação ou coorientação de dissertações, projetos ou estágios de mestrado já concluídas</t>
  </si>
  <si>
    <t>ii- Experiência profissional e dedicação à docência a tempo parcial em Instituições de Ensino</t>
  </si>
  <si>
    <t>Ensino Superior</t>
  </si>
  <si>
    <t>Ensino não Superior</t>
  </si>
  <si>
    <t>TCP37</t>
  </si>
  <si>
    <t>iii-Exercício de atividade profissional fora da docência</t>
  </si>
  <si>
    <t>Como responsável</t>
  </si>
  <si>
    <t>Só lecionação</t>
  </si>
  <si>
    <t>Por cada material de apoio pedagógico</t>
  </si>
  <si>
    <t>vi- Participação em equipas de trabalho de criação de novos cursos conferentes de diploma de especialização, graus de licenciatura, de mestrado ou de doutoramento, ou melhoria, ou reforma curricular de cursos oferecidos pela rede de ensino superior e que integrem unidades curriculares na área disciplinar em que é aberto o concurso</t>
  </si>
  <si>
    <t>CP11</t>
  </si>
  <si>
    <t>CP10</t>
  </si>
  <si>
    <t xml:space="preserve">CP18 </t>
  </si>
  <si>
    <t>TCP38</t>
  </si>
  <si>
    <t>TCP39</t>
  </si>
  <si>
    <t>TCP40</t>
  </si>
  <si>
    <t>TCP41</t>
  </si>
  <si>
    <t>iv-Atividade de atualização/formação recebida com pelo menos 20 horas</t>
  </si>
  <si>
    <t>- Presidente ou Vice-Presidente do Instituto Politécnico de Tomar</t>
  </si>
  <si>
    <t>- Diretor de Escola do Instituto Politécnico de Tomar</t>
  </si>
  <si>
    <t>i-Patente ou direitos de autor, registada(os), se relevante para a área, ou área afim em que é aberto o concurso</t>
  </si>
  <si>
    <t xml:space="preserve">ii-Autoria ou edição de livro ou editor ou editor-convidado de uma revista, na área, ou área afim em que é aberto o concurso </t>
  </si>
  <si>
    <t xml:space="preserve">iii-Artigo em revista científica ou capítulo de livro multiautor que conste das bases de dados “Scopus” ou “Web of Science, na área, ou área afim em que é aberto o concurso </t>
  </si>
  <si>
    <t xml:space="preserve">iv-Artigo científico/resumo em conferência, encontro científico internacional ou nacional, publicado nas respetivas atas, ou artigos publicados em revistas não indexadas, na área, ou área afim em que é aberto o concurso </t>
  </si>
  <si>
    <t xml:space="preserve">v-Participação em conferência, encontro científico internacional ou nacional com apresentação de comunicação oral/poster, na área, ou área afim em que é aberto o concurso </t>
  </si>
  <si>
    <t xml:space="preserve">i-Júris de provas de Doutoramento, na área, ou área afim em que é aberto o concurso </t>
  </si>
  <si>
    <t>i-Unidade curricular diferente lecionada, no segundo ciclo, na área ou área afim em que é aberto o concurso.</t>
  </si>
  <si>
    <t>ii-Unidade curricular diferente lecionada, no primeiro ciclo, na área ou área afim em que é aberto o concurso.</t>
  </si>
  <si>
    <t>iii-Unidade curricular diferente lecionada, a curso não conferente de grau, na área ou área afim em que é aberto o concurso.</t>
  </si>
  <si>
    <t xml:space="preserve">i-Mandatos em órgãos de governo de instituição de ensino superior ou direção de unidades orgânicas de instituição de ensino superior (membro do Conselho-Geral, Presidente, Vice-Presidente e Diretor de Unidade Orgânica). </t>
  </si>
  <si>
    <t xml:space="preserve">ii-Exercícios, como Pró-Presidente, membro do Conselho de Gestão (desde que não considerado na alínea i.), na coordenação de centro de investigação e desenvolvimento, financiado pela FCT, na coordenação e direções de cursos. </t>
  </si>
  <si>
    <t xml:space="preserve">i-Participação em projeto ou atividade de caráter científico ou de atividades de serviço à comunidade, na área disciplinar para que é aberto o concurso </t>
  </si>
  <si>
    <t>i-Experiência profissional e dedicação à docência a tempo integral em Instituições de Ensino Superior</t>
  </si>
  <si>
    <t>Nome do CANDIDATO</t>
  </si>
  <si>
    <t>Nome do MEMBRO DO JÚRI</t>
  </si>
  <si>
    <t>Colunas VII e X a preencher 
pelo CANDIDATO</t>
  </si>
  <si>
    <t>Colunas XI e XIV a preencher 
pelo MEMBRO DO JÚRI</t>
  </si>
  <si>
    <t>DTCP - Desempenho Técnico-Científico e Profissional (35% da classificação final)</t>
  </si>
  <si>
    <t>Para um máximo de 100 pontos</t>
  </si>
  <si>
    <t>MAX</t>
  </si>
  <si>
    <t>Núm. de unidades a pontuar</t>
  </si>
  <si>
    <t>Subtotal a considerar</t>
  </si>
  <si>
    <t>XI</t>
  </si>
  <si>
    <r>
      <rPr>
        <b/>
        <sz val="12"/>
        <color theme="1"/>
        <rFont val="Calibri"/>
        <family val="2"/>
        <scheme val="minor"/>
      </rPr>
      <t xml:space="preserve">PID: Participação ativa em projetos de investigação e desenvolvimento (I&amp;D), na área disciplinar, ou área afim, </t>
    </r>
    <r>
      <rPr>
        <b/>
        <sz val="12"/>
        <rFont val="Calibri"/>
        <family val="2"/>
        <scheme val="minor"/>
      </rPr>
      <t>em que é aberto o concurso</t>
    </r>
    <r>
      <rPr>
        <b/>
        <sz val="12"/>
        <color theme="1"/>
        <rFont val="Calibri"/>
        <family val="2"/>
        <scheme val="minor"/>
      </rPr>
      <t xml:space="preserve">
</t>
    </r>
    <r>
      <rPr>
        <i/>
        <sz val="12"/>
        <color theme="1"/>
        <rFont val="Calibri"/>
        <family val="2"/>
        <scheme val="minor"/>
      </rPr>
      <t xml:space="preserve">Pontuação máxima a considerar: </t>
    </r>
    <r>
      <rPr>
        <b/>
        <i/>
        <sz val="12"/>
        <color theme="1"/>
        <rFont val="Calibri"/>
        <family val="2"/>
        <scheme val="minor"/>
      </rPr>
      <t>20 pontos</t>
    </r>
  </si>
  <si>
    <t>SUBTOTAIS</t>
  </si>
  <si>
    <r>
      <rPr>
        <b/>
        <sz val="12"/>
        <rFont val="Calibri"/>
        <family val="2"/>
        <scheme val="minor"/>
      </rPr>
      <t>PC: Produção científica e a sua partilha com a comunidade científica, 
na área disciplinar, ou área afim, em que é aberto o concurso</t>
    </r>
    <r>
      <rPr>
        <sz val="12"/>
        <rFont val="Calibri"/>
        <family val="2"/>
        <scheme val="minor"/>
      </rPr>
      <t xml:space="preserve">
</t>
    </r>
    <r>
      <rPr>
        <i/>
        <sz val="12"/>
        <rFont val="Calibri"/>
        <family val="2"/>
        <scheme val="minor"/>
      </rPr>
      <t xml:space="preserve">Pontuação máxima a considerar: </t>
    </r>
    <r>
      <rPr>
        <b/>
        <i/>
        <sz val="12"/>
        <rFont val="Calibri"/>
        <family val="2"/>
        <scheme val="minor"/>
      </rPr>
      <t>30 pontos</t>
    </r>
  </si>
  <si>
    <t>Vários autores
(co-autoria)</t>
  </si>
  <si>
    <r>
      <rPr>
        <b/>
        <sz val="12"/>
        <rFont val="Calibri"/>
        <family val="2"/>
        <scheme val="minor"/>
      </rPr>
      <t>OT: Orientação ou coorientação, de teses de doutoramento, dissertações, projetos e estágios de mestrado, assim como a orientação de trabalhos de projeto ou estágio no âmbito de licenciaturas ou em cursos não conferentes de grau, na área, ou área afim em que é aberto o concurso.</t>
    </r>
    <r>
      <rPr>
        <sz val="12"/>
        <rFont val="Calibri"/>
        <family val="2"/>
        <scheme val="minor"/>
      </rPr>
      <t xml:space="preserve">
</t>
    </r>
    <r>
      <rPr>
        <i/>
        <sz val="12"/>
        <rFont val="Calibri"/>
        <family val="2"/>
        <scheme val="minor"/>
      </rPr>
      <t xml:space="preserve">Pontuação máxima a considerar: </t>
    </r>
    <r>
      <rPr>
        <b/>
        <i/>
        <sz val="12"/>
        <rFont val="Calibri"/>
        <family val="2"/>
        <scheme val="minor"/>
      </rPr>
      <t>15 pontos</t>
    </r>
  </si>
  <si>
    <t>i-Orientação ou coorientação 
de teses de doutoramento já concluídas</t>
  </si>
  <si>
    <t>iii-Orientação ou coorientação de projetos ou estágios 
de licenciatura já concluídos</t>
  </si>
  <si>
    <r>
      <rPr>
        <b/>
        <sz val="12"/>
        <rFont val="Calibri"/>
        <family val="2"/>
        <scheme val="minor"/>
      </rPr>
      <t>JPA: Participação em júris de provas académicas, como presidente ou arguente, na área, ou área afim em que é aberto o concurso,</t>
    </r>
    <r>
      <rPr>
        <sz val="12"/>
        <rFont val="Calibri"/>
        <family val="2"/>
        <scheme val="minor"/>
      </rPr>
      <t xml:space="preserve">
</t>
    </r>
    <r>
      <rPr>
        <i/>
        <sz val="12"/>
        <rFont val="Calibri"/>
        <family val="2"/>
        <scheme val="minor"/>
      </rPr>
      <t xml:space="preserve">Pontuação máxima a considerar: </t>
    </r>
    <r>
      <rPr>
        <b/>
        <i/>
        <sz val="12"/>
        <rFont val="Calibri"/>
        <family val="2"/>
        <scheme val="minor"/>
      </rPr>
      <t>20 pontos</t>
    </r>
  </si>
  <si>
    <t>Por arguência</t>
  </si>
  <si>
    <t>Por presidência</t>
  </si>
  <si>
    <r>
      <rPr>
        <b/>
        <sz val="12"/>
        <color theme="1"/>
        <rFont val="Calibri"/>
        <family val="2"/>
        <scheme val="minor"/>
      </rPr>
      <t>AP: Experiência de natureza profissional e institucional, relevante para as funções a desempenhar, que envolva a área, ou área afim em que é aberto o concurso</t>
    </r>
    <r>
      <rPr>
        <sz val="12"/>
        <color theme="1"/>
        <rFont val="Calibri"/>
        <family val="2"/>
        <scheme val="minor"/>
      </rPr>
      <t xml:space="preserve">
</t>
    </r>
    <r>
      <rPr>
        <i/>
        <sz val="12"/>
        <color theme="1"/>
        <rFont val="Calibri"/>
        <family val="2"/>
        <scheme val="minor"/>
      </rPr>
      <t xml:space="preserve">Pontuação máxima a considerar: </t>
    </r>
    <r>
      <rPr>
        <b/>
        <i/>
        <sz val="12"/>
        <color theme="1"/>
        <rFont val="Calibri"/>
        <family val="2"/>
        <scheme val="minor"/>
      </rPr>
      <t>15 pontos</t>
    </r>
  </si>
  <si>
    <t>CP - Capacidade Pedagógica (45% da classificação final)</t>
  </si>
  <si>
    <r>
      <rPr>
        <b/>
        <sz val="12"/>
        <color theme="1"/>
        <rFont val="Calibri"/>
        <family val="2"/>
        <scheme val="minor"/>
      </rPr>
      <t>AL: Responsabilidade de unidades curriculares e as atividades letivas na área disciplinar para que é aberto o concurso, ao longo de todo o percurso profissional</t>
    </r>
    <r>
      <rPr>
        <sz val="12"/>
        <color theme="1"/>
        <rFont val="Calibri"/>
        <family val="2"/>
        <scheme val="minor"/>
      </rPr>
      <t xml:space="preserve">
</t>
    </r>
    <r>
      <rPr>
        <i/>
        <sz val="12"/>
        <color theme="1"/>
        <rFont val="Calibri"/>
        <family val="2"/>
        <scheme val="minor"/>
      </rPr>
      <t xml:space="preserve">Pontuação máxima a considerar: </t>
    </r>
    <r>
      <rPr>
        <b/>
        <i/>
        <sz val="12"/>
        <color theme="1"/>
        <rFont val="Calibri"/>
        <family val="2"/>
        <scheme val="minor"/>
      </rPr>
      <t>50 pontos</t>
    </r>
  </si>
  <si>
    <r>
      <rPr>
        <b/>
        <sz val="12"/>
        <color theme="1"/>
        <rFont val="Calibri"/>
        <family val="2"/>
        <scheme val="minor"/>
      </rPr>
      <t>MAP: Produção de material de apoio pedagógico na área disciplinar para que é aberto o concurso</t>
    </r>
    <r>
      <rPr>
        <b/>
        <sz val="12"/>
        <color rgb="FF00B0F0"/>
        <rFont val="Calibri"/>
        <family val="2"/>
        <scheme val="minor"/>
      </rPr>
      <t xml:space="preserve">
</t>
    </r>
    <r>
      <rPr>
        <i/>
        <sz val="12"/>
        <color theme="1"/>
        <rFont val="Calibri"/>
        <family val="2"/>
        <scheme val="minor"/>
      </rPr>
      <t xml:space="preserve">Pontuação máxima a considerar: 
</t>
    </r>
    <r>
      <rPr>
        <b/>
        <i/>
        <sz val="12"/>
        <color theme="1"/>
        <rFont val="Calibri"/>
        <family val="2"/>
        <scheme val="minor"/>
      </rPr>
      <t>30 pontos</t>
    </r>
  </si>
  <si>
    <r>
      <t xml:space="preserve">i-Material de apoio pedagógico produzido </t>
    </r>
    <r>
      <rPr>
        <b/>
        <sz val="12"/>
        <color theme="1"/>
        <rFont val="Calibri"/>
        <family val="2"/>
        <scheme val="minor"/>
      </rPr>
      <t>com</t>
    </r>
    <r>
      <rPr>
        <sz val="12"/>
        <color theme="1"/>
        <rFont val="Calibri"/>
        <family val="2"/>
        <scheme val="minor"/>
      </rPr>
      <t xml:space="preserve"> ISBN associado, ao longo de todo o percurso profissional docente.</t>
    </r>
  </si>
  <si>
    <r>
      <t xml:space="preserve">ii-Material de apoio pedagógico produzido </t>
    </r>
    <r>
      <rPr>
        <b/>
        <sz val="12"/>
        <color theme="1"/>
        <rFont val="Calibri"/>
        <family val="2"/>
        <scheme val="minor"/>
      </rPr>
      <t>sem</t>
    </r>
    <r>
      <rPr>
        <sz val="12"/>
        <color theme="1"/>
        <rFont val="Calibri"/>
        <family val="2"/>
        <scheme val="minor"/>
      </rPr>
      <t xml:space="preserve"> ISBN, ao longo de todo o percurso profissional docente.
</t>
    </r>
    <r>
      <rPr>
        <sz val="12"/>
        <color rgb="FF0070C0"/>
        <rFont val="Calibri"/>
        <family val="2"/>
        <scheme val="minor"/>
      </rPr>
      <t>(Pontuação definida pelo júri</t>
    </r>
    <r>
      <rPr>
        <b/>
        <sz val="12"/>
        <color rgb="FF0070C0"/>
        <rFont val="Calibri"/>
        <family val="2"/>
        <scheme val="minor"/>
      </rPr>
      <t xml:space="preserve"> </t>
    </r>
    <r>
      <rPr>
        <b/>
        <u val="single"/>
        <sz val="12"/>
        <color rgb="FF0070C0"/>
        <rFont val="Calibri"/>
        <family val="2"/>
        <scheme val="minor"/>
      </rPr>
      <t>até um máximo de 1,5 pontos</t>
    </r>
    <r>
      <rPr>
        <b/>
        <sz val="12"/>
        <color rgb="FF0070C0"/>
        <rFont val="Calibri"/>
        <family val="2"/>
        <scheme val="minor"/>
      </rPr>
      <t xml:space="preserve"> </t>
    </r>
    <r>
      <rPr>
        <sz val="12"/>
        <color rgb="FF0070C0"/>
        <rFont val="Calibri"/>
        <family val="2"/>
        <scheme val="minor"/>
      </rPr>
      <t>por cada material de apoio pedagógico)</t>
    </r>
  </si>
  <si>
    <r>
      <rPr>
        <b/>
        <sz val="12"/>
        <color theme="1"/>
        <rFont val="Calibri"/>
        <family val="2"/>
        <scheme val="minor"/>
      </rPr>
      <t xml:space="preserve">APP: </t>
    </r>
    <r>
      <rPr>
        <b/>
        <sz val="12"/>
        <rFont val="Calibri"/>
        <family val="2"/>
        <scheme val="minor"/>
      </rPr>
      <t>E</t>
    </r>
    <r>
      <rPr>
        <b/>
        <sz val="12"/>
        <color theme="1"/>
        <rFont val="Calibri"/>
        <family val="2"/>
        <scheme val="minor"/>
      </rPr>
      <t>xercício de outras atividades e  participação em projetos pedagógicos de relevância institucional, que envolva a área disciplinar em que é aberto o concurso</t>
    </r>
    <r>
      <rPr>
        <sz val="12"/>
        <color theme="1"/>
        <rFont val="Calibri"/>
        <family val="2"/>
        <scheme val="minor"/>
      </rPr>
      <t xml:space="preserve">
</t>
    </r>
    <r>
      <rPr>
        <i/>
        <sz val="12"/>
        <color theme="1"/>
        <rFont val="Calibri"/>
        <family val="2"/>
        <scheme val="minor"/>
      </rPr>
      <t xml:space="preserve">Pontuação máxima a considerar: </t>
    </r>
    <r>
      <rPr>
        <b/>
        <i/>
        <sz val="12"/>
        <color theme="1"/>
        <rFont val="Calibri"/>
        <family val="2"/>
        <scheme val="minor"/>
      </rPr>
      <t>20 pontos</t>
    </r>
  </si>
  <si>
    <r>
      <t xml:space="preserve">vii- Atividade pedagógica considerada relevante, na área disciplinar para que é aberto o concurso, tal como organização e realização de visitas de estudo, lecionação em instituições não superiores, ou participação em júris de provas de aptidão pedagógica ou profissional em instituições não superiores de natureza profissional 
</t>
    </r>
    <r>
      <rPr>
        <i/>
        <sz val="12"/>
        <color theme="1"/>
        <rFont val="Calibri"/>
        <family val="2"/>
        <scheme val="minor"/>
      </rPr>
      <t>(</t>
    </r>
    <r>
      <rPr>
        <i/>
        <sz val="12"/>
        <rFont val="Calibri"/>
        <family val="2"/>
        <scheme val="minor"/>
      </rPr>
      <t>limitado a um máximo de 3 pontos)</t>
    </r>
  </si>
  <si>
    <t>Limite</t>
  </si>
  <si>
    <t>AR - Outras Atividades Relevantes (20% da classificação final)</t>
  </si>
  <si>
    <r>
      <rPr>
        <b/>
        <sz val="12"/>
        <rFont val="Calibri"/>
        <family val="2"/>
        <scheme val="minor"/>
      </rPr>
      <t>CD: Exercícios de cargos diretivos e em órgãos de gestão e estatutários, a coordenação de centro de investigação e direção de cursos, bem como a participação em órgãos, estruturas ou comissões temporárias da instituição</t>
    </r>
    <r>
      <rPr>
        <sz val="12"/>
        <rFont val="Calibri"/>
        <family val="2"/>
        <scheme val="minor"/>
      </rPr>
      <t xml:space="preserve"> 
</t>
    </r>
    <r>
      <rPr>
        <i/>
        <sz val="12"/>
        <rFont val="Calibri"/>
        <family val="2"/>
        <scheme val="minor"/>
      </rPr>
      <t xml:space="preserve">Pontuação máxima a considerar: </t>
    </r>
    <r>
      <rPr>
        <b/>
        <i/>
        <sz val="12"/>
        <rFont val="Calibri"/>
        <family val="2"/>
        <scheme val="minor"/>
      </rPr>
      <t>50 pontos</t>
    </r>
    <r>
      <rPr>
        <b/>
        <sz val="12"/>
        <rFont val="Calibri"/>
        <family val="2"/>
        <scheme val="minor"/>
      </rPr>
      <t xml:space="preserve"> </t>
    </r>
    <r>
      <rPr>
        <sz val="12"/>
        <rFont val="Calibri"/>
        <family val="2"/>
        <scheme val="minor"/>
      </rPr>
      <t xml:space="preserve">                   </t>
    </r>
  </si>
  <si>
    <r>
      <t xml:space="preserve">iv-Mandato cumprido e por órgão estatutário </t>
    </r>
    <r>
      <rPr>
        <sz val="12"/>
        <rFont val="Calibri"/>
        <family val="2"/>
        <scheme val="minor"/>
      </rPr>
      <t>(Conselho Técnico-Científico e Conselho Pedagógico)</t>
    </r>
  </si>
  <si>
    <r>
      <t xml:space="preserve">v-Mandato cumprido em comissões temporárias da instituição, sob nomeação superior
</t>
    </r>
    <r>
      <rPr>
        <i/>
        <sz val="12"/>
        <rFont val="Calibri"/>
        <family val="2"/>
        <scheme val="minor"/>
      </rPr>
      <t>(limitado a um máximo de 10 pontos)</t>
    </r>
  </si>
  <si>
    <r>
      <rPr>
        <b/>
        <sz val="12"/>
        <color theme="1"/>
        <rFont val="Calibri"/>
        <family val="2"/>
        <scheme val="minor"/>
      </rPr>
      <t xml:space="preserve">PP: </t>
    </r>
    <r>
      <rPr>
        <b/>
        <sz val="12"/>
        <rFont val="Calibri"/>
        <family val="2"/>
        <scheme val="minor"/>
      </rPr>
      <t>P</t>
    </r>
    <r>
      <rPr>
        <b/>
        <sz val="12"/>
        <color theme="1"/>
        <rFont val="Calibri"/>
        <family val="2"/>
        <scheme val="minor"/>
      </rPr>
      <t>articipação em projetos/atividades de caráter prático, de divulgação científica ou de atividades de serviço à comunidade, em representação da instituição na região onde a instituição está inserida, enquadradas na área ou área afim em que é aberto o concurso</t>
    </r>
    <r>
      <rPr>
        <sz val="12"/>
        <color theme="1"/>
        <rFont val="Calibri"/>
        <family val="2"/>
        <scheme val="minor"/>
      </rPr>
      <t xml:space="preserve">
</t>
    </r>
    <r>
      <rPr>
        <i/>
        <sz val="12"/>
        <color theme="1"/>
        <rFont val="Calibri"/>
        <family val="2"/>
        <scheme val="minor"/>
      </rPr>
      <t>Pontuação máxima a considerar:</t>
    </r>
    <r>
      <rPr>
        <b/>
        <i/>
        <sz val="12"/>
        <color theme="1"/>
        <rFont val="Calibri"/>
        <family val="2"/>
        <scheme val="minor"/>
      </rPr>
      <t xml:space="preserve"> 50 pontos</t>
    </r>
  </si>
  <si>
    <r>
      <t>iii-Participação, em representação da instituição, em órgãos de governo colegiais da região, estruturas diretivas ou em comissões de coordenação, de instituições da região, ou do país.</t>
    </r>
    <r>
      <rPr>
        <b/>
        <sz val="12"/>
        <rFont val="Calibri"/>
        <family val="2"/>
        <scheme val="minor"/>
      </rPr>
      <t xml:space="preserve"> 
</t>
    </r>
    <r>
      <rPr>
        <i/>
        <sz val="12"/>
        <rFont val="Calibri"/>
        <family val="2"/>
        <scheme val="minor"/>
      </rPr>
      <t>(limitado a um máximo de 10 pontos)</t>
    </r>
  </si>
  <si>
    <r>
      <t>iv-Participação como membro de comissão organizadora de conferência, seminário, workshop, exposição, na área ou área afim em que é aberto o concurso.</t>
    </r>
    <r>
      <rPr>
        <b/>
        <sz val="12"/>
        <rFont val="Calibri"/>
        <family val="2"/>
        <scheme val="minor"/>
      </rPr>
      <t xml:space="preserve"> 
</t>
    </r>
    <r>
      <rPr>
        <i/>
        <sz val="12"/>
        <rFont val="Calibri"/>
        <family val="2"/>
        <scheme val="minor"/>
      </rPr>
      <t>(limitado a um máximo de 10 pontos)</t>
    </r>
  </si>
  <si>
    <r>
      <t xml:space="preserve">v-Participação em atividades de promoção da instituição de ensino superior ou da sua oferta formativa. 
</t>
    </r>
    <r>
      <rPr>
        <i/>
        <sz val="12"/>
        <rFont val="Calibri"/>
        <family val="2"/>
        <scheme val="minor"/>
      </rPr>
      <t>(limitado a um máximo de 10 pontos)</t>
    </r>
  </si>
  <si>
    <t>Síntese da 
Autopontuação</t>
  </si>
  <si>
    <t>Pontuação bruta</t>
  </si>
  <si>
    <t>DTCP-PID</t>
  </si>
  <si>
    <t>DTCP-PC</t>
  </si>
  <si>
    <t>DTCP-OT</t>
  </si>
  <si>
    <t>DTCP-JPA</t>
  </si>
  <si>
    <t>DTCP-AP</t>
  </si>
  <si>
    <r>
      <rPr>
        <b/>
        <sz val="14"/>
        <color theme="1"/>
        <rFont val="Calibri"/>
        <family val="2"/>
        <scheme val="minor"/>
      </rPr>
      <t>TOTAIS</t>
    </r>
    <r>
      <rPr>
        <b/>
        <sz val="18"/>
        <color theme="1"/>
        <rFont val="Calibri"/>
        <family val="2"/>
        <scheme val="minor"/>
      </rPr>
      <t xml:space="preserve"> </t>
    </r>
    <r>
      <rPr>
        <b/>
        <sz val="20"/>
        <color theme="1"/>
        <rFont val="Calibri"/>
        <family val="2"/>
        <scheme val="minor"/>
      </rPr>
      <t>DTCP</t>
    </r>
  </si>
  <si>
    <t>CP-AL</t>
  </si>
  <si>
    <t>CP-MAP</t>
  </si>
  <si>
    <t>CP-APP</t>
  </si>
  <si>
    <r>
      <rPr>
        <b/>
        <sz val="14"/>
        <color theme="1"/>
        <rFont val="Calibri"/>
        <family val="2"/>
        <scheme val="minor"/>
      </rPr>
      <t>TOTAIS</t>
    </r>
    <r>
      <rPr>
        <b/>
        <sz val="18"/>
        <color theme="1"/>
        <rFont val="Calibri"/>
        <family val="2"/>
        <scheme val="minor"/>
      </rPr>
      <t xml:space="preserve"> 
</t>
    </r>
    <r>
      <rPr>
        <b/>
        <sz val="20"/>
        <color theme="1"/>
        <rFont val="Calibri"/>
        <family val="2"/>
        <scheme val="minor"/>
      </rPr>
      <t>CP</t>
    </r>
  </si>
  <si>
    <t>AR-CD</t>
  </si>
  <si>
    <t>AR-PP</t>
  </si>
  <si>
    <r>
      <rPr>
        <b/>
        <sz val="14"/>
        <color theme="1"/>
        <rFont val="Calibri"/>
        <family val="2"/>
        <scheme val="minor"/>
      </rPr>
      <t>TOTAIS</t>
    </r>
    <r>
      <rPr>
        <b/>
        <sz val="18"/>
        <color theme="1"/>
        <rFont val="Calibri"/>
        <family val="2"/>
        <scheme val="minor"/>
      </rPr>
      <t xml:space="preserve"> 
</t>
    </r>
    <r>
      <rPr>
        <b/>
        <sz val="20"/>
        <color theme="1"/>
        <rFont val="Calibri"/>
        <family val="2"/>
        <scheme val="minor"/>
      </rPr>
      <t>AR</t>
    </r>
  </si>
  <si>
    <t>i-Participação ativa como investigador responsável (coordenador) ou corresponsável em projetos I&amp;D financiados, na área disciplinar, ou área afim, em que é aberto o concurso</t>
  </si>
  <si>
    <t xml:space="preserve">ii-Participação ativa como investigador em projetos I&amp;D financiados, que envolvam a área disciplinar, ou área afim, em que é aberto o concurso </t>
  </si>
  <si>
    <t>iii-Membro integrado de unidades de investigação financiadas pela FCT, com a classificação mínima de Bom</t>
  </si>
  <si>
    <t xml:space="preserve">A Ficha de Atividades  está organizada em 4 separadores: </t>
  </si>
  <si>
    <t>7.1 Mérito Absoluto</t>
  </si>
  <si>
    <t>7.2 Desempenho (DTCP, CP, AR)</t>
  </si>
  <si>
    <r>
      <t xml:space="preserve">Os/as candidatos/as apenas preenchem os dados solicitados nos separadores identificados acima, nas alíneas: a), c) e  d), e nas células com o fundo colorido a verde. A restante informação é  preenchida automaticamente com os dados colocados. Refere-se mais uma vez que </t>
    </r>
    <r>
      <rPr>
        <b/>
        <sz val="11"/>
        <rFont val="Calibri"/>
        <family val="2"/>
        <scheme val="minor"/>
      </rPr>
      <t>"Os candidatos DEVEM  preencher APENAS os campos a cor verde"</t>
    </r>
    <r>
      <rPr>
        <sz val="11"/>
        <rFont val="Calibri"/>
        <family val="2"/>
        <scheme val="minor"/>
      </rPr>
      <t>.</t>
    </r>
  </si>
  <si>
    <t>Síntese da Pontuação do MEMBRO DO JÚRI</t>
  </si>
  <si>
    <t>O formulário deve ser entregue em duas versões: uma em excel, editável, e outra em pdf, assinada conforme especificado no ponto 6.3, alínea h) do Edital.</t>
  </si>
  <si>
    <r>
      <t xml:space="preserve">No item "CP8", do Desempenho, a autopontuação atribuída pode não corresponder à pontuação realmente atribuída pelo júri, uma vez que a pontuação de cada unidade </t>
    </r>
    <r>
      <rPr>
        <u val="single"/>
        <sz val="11"/>
        <color theme="1"/>
        <rFont val="Calibri"/>
        <family val="2"/>
        <scheme val="minor"/>
      </rPr>
      <t>é da competência do júri: o máximo de 1,5 pontos por cada material de apoio pedagógico</t>
    </r>
    <r>
      <rPr>
        <sz val="11"/>
        <color theme="1"/>
        <rFont val="Calibri"/>
        <family val="2"/>
        <scheme val="minor"/>
      </rPr>
      <t>.</t>
    </r>
  </si>
  <si>
    <r>
      <t>A identificação dos anexos deve ser feita de acordo com o que está definido nos pontos 6.3 - g)  e 6.10 do Edital do concurso. É desejável que a designação de cada um dos ficheiros anexos referentes às unidades de cada item de desempenho refira o respetivo item, e uma numeração sequencial. Assim, no preenchimento da coluna X do Desempenho, as respetivas séries de ficheiros podem ser referenciadas com mais clareza: por exemplo, uma série de 11 ficheiros anexos para 11 unidades do item "CP18" poderá ser referenciada como "</t>
    </r>
    <r>
      <rPr>
        <i/>
        <sz val="11"/>
        <color theme="1"/>
        <rFont val="Calibri"/>
        <family val="2"/>
        <scheme val="minor"/>
      </rPr>
      <t>de CP18_01 a CP18_11</t>
    </r>
    <r>
      <rPr>
        <sz val="11"/>
        <color theme="1"/>
        <rFont val="Calibri"/>
        <family val="2"/>
        <scheme val="minor"/>
      </rPr>
      <t>".</t>
    </r>
  </si>
  <si>
    <t>Em qualquer caso em que o texto exceda o tamanho visível de uma célula na folha de "7.2 Desempenho (DTCP, CP, AR)", poderá ser aumentada a altura da linha correspondente a essa célula (menu "Formatar/Altura da Linha").</t>
  </si>
  <si>
    <t>2016 
(a partir 
do dia e mês 
do edital)</t>
  </si>
  <si>
    <t>2024 
(até à data 
da publicação 
do edital)</t>
  </si>
  <si>
    <t>Quando o candidato não tem atividades num item de Desempenho, deve deixar vazia as respetivas célulass das colunas VII e X do Desempenho.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</si>
</sst>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5">
    <font>
      <sz val="11"/>
      <color theme="1"/>
      <name val="Calibri"/>
      <family val="2"/>
      <scheme val="minor"/>
    </font>
    <font>
      <sz val="10"/>
      <name val="Arial"/>
      <family val="2"/>
    </font>
    <font>
      <b/>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i/>
      <sz val="12"/>
      <color theme="1"/>
      <name val="Calibri"/>
      <family val="2"/>
      <scheme val="minor"/>
    </font>
    <font>
      <b/>
      <sz val="10"/>
      <name val="Calibri"/>
      <family val="2"/>
      <scheme val="minor"/>
    </font>
    <font>
      <sz val="11"/>
      <color rgb="FFFF0000"/>
      <name val="Calibri"/>
      <family val="2"/>
      <scheme val="minor"/>
    </font>
    <font>
      <b/>
      <sz val="12"/>
      <color rgb="FF000000"/>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2"/>
      <name val="Calibri"/>
      <family val="2"/>
      <scheme val="minor"/>
    </font>
    <font>
      <b/>
      <sz val="11"/>
      <color rgb="FFFF0000"/>
      <name val="Calibri"/>
      <family val="2"/>
      <scheme val="minor"/>
    </font>
    <font>
      <sz val="14"/>
      <color theme="1"/>
      <name val="Calibri"/>
      <family val="2"/>
      <scheme val="minor"/>
    </font>
    <font>
      <b/>
      <sz val="16"/>
      <name val="Calibri"/>
      <family val="2"/>
      <scheme val="minor"/>
    </font>
    <font>
      <sz val="12"/>
      <color indexed="8"/>
      <name val="Calibri"/>
      <family val="2"/>
      <scheme val="minor"/>
    </font>
    <font>
      <b/>
      <sz val="11"/>
      <color indexed="8"/>
      <name val="Calibri"/>
      <family val="2"/>
      <scheme val="minor"/>
    </font>
    <font>
      <b/>
      <sz val="14"/>
      <name val="Calibri"/>
      <family val="2"/>
      <scheme val="minor"/>
    </font>
    <font>
      <b/>
      <sz val="12"/>
      <color rgb="FF000000"/>
      <name val="Calibri"/>
      <family val="2"/>
    </font>
    <font>
      <b/>
      <sz val="14"/>
      <color rgb="FF00B050"/>
      <name val="Calibri"/>
      <family val="2"/>
      <scheme val="minor"/>
    </font>
    <font>
      <b/>
      <sz val="12"/>
      <color rgb="FFFF0000"/>
      <name val="Calibri"/>
      <family val="2"/>
    </font>
    <font>
      <u val="single"/>
      <sz val="11"/>
      <color theme="10"/>
      <name val="Calibri"/>
      <family val="2"/>
      <scheme val="minor"/>
    </font>
    <font>
      <b/>
      <sz val="12"/>
      <color theme="1"/>
      <name val="Calibri"/>
      <family val="2"/>
    </font>
    <font>
      <sz val="12"/>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13"/>
      <color theme="1"/>
      <name val="Calibri"/>
      <family val="2"/>
      <scheme val="minor"/>
    </font>
    <font>
      <b/>
      <i/>
      <sz val="12"/>
      <color theme="1"/>
      <name val="Calibri"/>
      <family val="2"/>
      <scheme val="minor"/>
    </font>
    <font>
      <b/>
      <sz val="14"/>
      <color rgb="FF000000"/>
      <name val="Calibri"/>
      <family val="2"/>
      <scheme val="minor"/>
    </font>
    <font>
      <sz val="16"/>
      <name val="Calibri"/>
      <family val="2"/>
      <scheme val="minor"/>
    </font>
    <font>
      <i/>
      <sz val="12"/>
      <name val="Calibri"/>
      <family val="2"/>
      <scheme val="minor"/>
    </font>
    <font>
      <b/>
      <i/>
      <sz val="12"/>
      <name val="Calibri"/>
      <family val="2"/>
      <scheme val="minor"/>
    </font>
    <font>
      <b/>
      <sz val="12"/>
      <color rgb="FF00B0F0"/>
      <name val="Calibri"/>
      <family val="2"/>
      <scheme val="minor"/>
    </font>
    <font>
      <sz val="12"/>
      <color rgb="FF0070C0"/>
      <name val="Calibri"/>
      <family val="2"/>
      <scheme val="minor"/>
    </font>
    <font>
      <b/>
      <sz val="12"/>
      <color rgb="FF0070C0"/>
      <name val="Calibri"/>
      <family val="2"/>
      <scheme val="minor"/>
    </font>
    <font>
      <b/>
      <u val="single"/>
      <sz val="12"/>
      <color rgb="FF0070C0"/>
      <name val="Calibri"/>
      <family val="2"/>
      <scheme val="minor"/>
    </font>
    <font>
      <sz val="12"/>
      <color theme="0"/>
      <name val="Calibri"/>
      <family val="2"/>
      <scheme val="minor"/>
    </font>
    <font>
      <b/>
      <sz val="12"/>
      <color rgb="FF7030A0"/>
      <name val="Calibri"/>
      <family val="2"/>
      <scheme val="minor"/>
    </font>
    <font>
      <b/>
      <sz val="20"/>
      <color theme="1"/>
      <name val="Calibri"/>
      <family val="2"/>
      <scheme val="minor"/>
    </font>
    <font>
      <sz val="18"/>
      <color theme="1"/>
      <name val="Calibri"/>
      <family val="2"/>
      <scheme val="minor"/>
    </font>
    <font>
      <i/>
      <sz val="11"/>
      <color theme="1"/>
      <name val="Calibri"/>
      <family val="2"/>
      <scheme val="minor"/>
    </font>
    <font>
      <u val="single"/>
      <sz val="11"/>
      <color theme="1"/>
      <name val="Calibri"/>
      <family val="2"/>
      <scheme val="minor"/>
    </font>
  </fonts>
  <fills count="14">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theme="2"/>
        <bgColor indexed="64"/>
      </patternFill>
    </fill>
    <fill>
      <patternFill patternType="solid">
        <fgColor theme="8" tint="0.7999799847602844"/>
        <bgColor indexed="64"/>
      </patternFill>
    </fill>
    <fill>
      <patternFill patternType="solid">
        <fgColor theme="7" tint="0.5999900102615356"/>
        <bgColor indexed="64"/>
      </patternFill>
    </fill>
    <fill>
      <patternFill patternType="solid">
        <fgColor theme="6" tint="0.7999799847602844"/>
        <bgColor indexed="64"/>
      </patternFill>
    </fill>
    <fill>
      <patternFill patternType="solid">
        <fgColor theme="2" tint="-0.09996999800205231"/>
        <bgColor indexed="64"/>
      </patternFill>
    </fill>
    <fill>
      <patternFill patternType="solid">
        <fgColor theme="8" tint="0.5999900102615356"/>
        <bgColor indexed="64"/>
      </patternFill>
    </fill>
  </fills>
  <borders count="63">
    <border>
      <left/>
      <right/>
      <top/>
      <bottom/>
      <diagonal/>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style="medium"/>
      <bottom/>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bottom style="medium"/>
    </border>
    <border>
      <left style="thin"/>
      <right/>
      <top style="thin"/>
      <bottom style="medium"/>
    </border>
    <border>
      <left style="thin"/>
      <right style="thin"/>
      <top style="thin"/>
      <bottom style="medium"/>
    </border>
    <border>
      <left style="medium"/>
      <right style="medium"/>
      <top style="medium"/>
      <bottom/>
    </border>
    <border>
      <left style="medium"/>
      <right/>
      <top style="medium"/>
      <bottom/>
    </border>
    <border>
      <left style="thin"/>
      <right/>
      <top style="medium"/>
      <bottom/>
    </border>
    <border>
      <left style="thin"/>
      <right style="medium"/>
      <top style="medium"/>
      <bottom/>
    </border>
    <border>
      <left style="medium"/>
      <right style="medium"/>
      <top/>
      <bottom/>
    </border>
    <border>
      <left style="medium"/>
      <right/>
      <top style="medium"/>
      <bottom style="thin"/>
    </border>
    <border>
      <left style="thin"/>
      <right/>
      <top style="medium"/>
      <bottom style="thin"/>
    </border>
    <border>
      <left style="thin"/>
      <right style="medium"/>
      <top style="medium"/>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thin"/>
      <top style="medium"/>
      <bottom/>
    </border>
    <border>
      <left style="thin"/>
      <right style="thin"/>
      <top style="medium"/>
      <bottom/>
    </border>
    <border>
      <left/>
      <right/>
      <top style="medium"/>
      <bottom/>
    </border>
    <border>
      <left style="medium"/>
      <right style="thin"/>
      <top style="thin"/>
      <bottom style="thin"/>
    </border>
    <border>
      <left style="thin"/>
      <right style="medium"/>
      <top style="thin"/>
      <bottom style="thin"/>
    </border>
    <border>
      <left/>
      <right style="medium"/>
      <top style="thin"/>
      <bottom style="thin"/>
    </border>
    <border>
      <left style="medium"/>
      <right style="medium"/>
      <top style="thin"/>
      <bottom style="thin"/>
    </border>
    <border>
      <left style="medium"/>
      <right/>
      <top/>
      <bottom/>
    </border>
    <border>
      <left style="medium"/>
      <right style="medium"/>
      <top/>
      <bottom style="thin"/>
    </border>
    <border>
      <left style="medium"/>
      <right style="thin"/>
      <top/>
      <bottom style="medium"/>
    </border>
    <border>
      <left style="thin"/>
      <right style="thin"/>
      <top/>
      <bottom style="medium"/>
    </border>
    <border>
      <left/>
      <right style="thin"/>
      <top/>
      <bottom style="medium"/>
    </border>
    <border>
      <left/>
      <right/>
      <top/>
      <bottom style="medium"/>
    </border>
    <border>
      <left style="thin"/>
      <right style="medium"/>
      <top/>
      <bottom style="medium"/>
    </border>
    <border>
      <left/>
      <right style="medium"/>
      <top style="thin"/>
      <bottom/>
    </border>
    <border>
      <left/>
      <right style="medium"/>
      <top style="thin"/>
      <bottom style="medium"/>
    </border>
    <border>
      <left/>
      <right style="thin"/>
      <top/>
      <bottom style="thin"/>
    </border>
    <border>
      <left style="thin"/>
      <right style="thin"/>
      <top/>
      <bottom style="thin"/>
    </border>
    <border>
      <left style="thin"/>
      <right/>
      <top/>
      <bottom style="thin"/>
    </border>
    <border>
      <left style="medium"/>
      <right/>
      <top style="medium"/>
      <bottom style="medium"/>
    </border>
    <border>
      <left/>
      <right/>
      <top style="medium"/>
      <bottom style="medium"/>
    </border>
    <border>
      <left style="medium"/>
      <right style="medium"/>
      <top style="medium"/>
      <bottom style="thin"/>
    </border>
    <border>
      <left/>
      <right/>
      <top style="thin"/>
      <bottom style="medium"/>
    </border>
    <border>
      <left/>
      <right/>
      <top style="medium"/>
      <bottom style="thin"/>
    </border>
    <border>
      <left style="medium"/>
      <right/>
      <top style="medium"/>
      <bottom style="double"/>
    </border>
    <border>
      <left/>
      <right style="medium"/>
      <top/>
      <bottom/>
    </border>
    <border>
      <left style="medium"/>
      <right style="medium"/>
      <top style="double"/>
      <bottom style="medium"/>
    </border>
    <border>
      <left style="medium"/>
      <right style="medium"/>
      <top style="medium"/>
      <bottom style="double"/>
    </border>
    <border>
      <left style="medium"/>
      <right style="medium"/>
      <top style="hair"/>
      <bottom style="hair"/>
    </border>
    <border>
      <left style="medium"/>
      <right style="medium"/>
      <top style="hair"/>
      <bottom style="medium"/>
    </border>
    <border>
      <left/>
      <right style="medium"/>
      <top style="medium"/>
      <bottom style="thin"/>
    </border>
    <border>
      <left style="medium"/>
      <right/>
      <top style="thin"/>
      <bottom style="thin"/>
    </border>
    <border>
      <left style="double"/>
      <right style="medium"/>
      <top style="double"/>
      <bottom style="medium"/>
    </border>
    <border>
      <left style="double"/>
      <right style="medium"/>
      <top style="medium"/>
      <bottom style="medium"/>
    </border>
    <border>
      <left/>
      <right style="medium"/>
      <top style="medium"/>
      <bottom style="double"/>
    </border>
    <border>
      <left style="double"/>
      <right style="medium"/>
      <top style="medium"/>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cellStyleXfs>
  <cellXfs count="386">
    <xf numFmtId="0" fontId="0" fillId="0" borderId="0" xfId="0"/>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Alignment="1">
      <alignment wrapText="1"/>
    </xf>
    <xf numFmtId="0" fontId="2" fillId="0" borderId="0" xfId="0" applyFont="1" applyAlignment="1">
      <alignment horizontal="right"/>
    </xf>
    <xf numFmtId="0" fontId="0" fillId="0" borderId="0" xfId="0" applyAlignment="1">
      <alignment horizontal="center"/>
    </xf>
    <xf numFmtId="0" fontId="0" fillId="0" borderId="0" xfId="0"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0" fillId="2" borderId="2" xfId="0" applyFill="1" applyBorder="1" applyAlignment="1">
      <alignment horizontal="left" vertical="top"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5" xfId="0" applyBorder="1"/>
    <xf numFmtId="0" fontId="0" fillId="2" borderId="5" xfId="0" applyFill="1" applyBorder="1"/>
    <xf numFmtId="2" fontId="0" fillId="0" borderId="0" xfId="0" applyNumberFormat="1"/>
    <xf numFmtId="0" fontId="0" fillId="3" borderId="0" xfId="0" applyFill="1"/>
    <xf numFmtId="0" fontId="0" fillId="0" borderId="0" xfId="0" applyAlignment="1">
      <alignment vertical="center" wrapText="1"/>
    </xf>
    <xf numFmtId="0" fontId="4" fillId="0" borderId="0" xfId="0" applyFont="1" applyAlignment="1">
      <alignment vertical="center"/>
    </xf>
    <xf numFmtId="0" fontId="4" fillId="4" borderId="6" xfId="0" applyFont="1" applyFill="1" applyBorder="1" applyAlignment="1">
      <alignment vertical="center"/>
    </xf>
    <xf numFmtId="0" fontId="0" fillId="0" borderId="7" xfId="0" applyBorder="1" applyAlignment="1">
      <alignment vertical="center" wrapText="1"/>
    </xf>
    <xf numFmtId="0" fontId="10" fillId="5" borderId="8" xfId="0" applyFont="1" applyFill="1" applyBorder="1"/>
    <xf numFmtId="0" fontId="10" fillId="5" borderId="9" xfId="0" applyFont="1" applyFill="1" applyBorder="1"/>
    <xf numFmtId="0" fontId="0" fillId="5" borderId="9" xfId="0" applyFill="1" applyBorder="1"/>
    <xf numFmtId="0" fontId="0" fillId="5" borderId="10" xfId="0" applyFill="1" applyBorder="1"/>
    <xf numFmtId="0" fontId="2" fillId="6" borderId="11" xfId="0" applyFont="1" applyFill="1" applyBorder="1" applyAlignment="1">
      <alignment vertical="center"/>
    </xf>
    <xf numFmtId="0" fontId="2" fillId="6" borderId="11" xfId="0" applyFont="1" applyFill="1" applyBorder="1" applyAlignment="1">
      <alignment horizontal="center"/>
    </xf>
    <xf numFmtId="0" fontId="2" fillId="6" borderId="8" xfId="0" applyFont="1" applyFill="1" applyBorder="1" applyAlignment="1">
      <alignment horizontal="left"/>
    </xf>
    <xf numFmtId="0" fontId="0" fillId="6" borderId="9" xfId="0" applyFill="1" applyBorder="1"/>
    <xf numFmtId="0" fontId="0" fillId="6" borderId="10" xfId="0" applyFill="1" applyBorder="1"/>
    <xf numFmtId="0" fontId="2" fillId="7" borderId="11" xfId="0" applyFont="1" applyFill="1" applyBorder="1" applyAlignment="1" applyProtection="1">
      <alignment horizontal="center"/>
      <protection locked="0"/>
    </xf>
    <xf numFmtId="0" fontId="2" fillId="6" borderId="11" xfId="0" applyFont="1" applyFill="1" applyBorder="1"/>
    <xf numFmtId="0" fontId="2" fillId="8" borderId="12" xfId="0" applyFont="1" applyFill="1" applyBorder="1" applyAlignment="1">
      <alignment horizontal="center" wrapText="1"/>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xf>
    <xf numFmtId="0" fontId="14" fillId="0" borderId="15" xfId="0" applyFont="1" applyBorder="1" applyAlignment="1">
      <alignment horizontal="center" vertical="center"/>
    </xf>
    <xf numFmtId="0" fontId="0" fillId="0" borderId="16" xfId="0" applyBorder="1" applyAlignment="1">
      <alignment vertical="center" wrapText="1"/>
    </xf>
    <xf numFmtId="0" fontId="0" fillId="7" borderId="16"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0" fillId="7" borderId="18" xfId="0" applyFill="1" applyBorder="1" applyAlignment="1" applyProtection="1">
      <alignment horizontal="center"/>
      <protection locked="0"/>
    </xf>
    <xf numFmtId="0" fontId="0" fillId="7" borderId="0" xfId="0" applyFill="1" applyProtection="1">
      <protection locked="0"/>
    </xf>
    <xf numFmtId="0" fontId="0" fillId="10" borderId="1" xfId="0" applyFill="1" applyBorder="1" applyAlignment="1">
      <alignment horizontal="center" vertical="center"/>
    </xf>
    <xf numFmtId="0" fontId="0" fillId="10" borderId="2" xfId="0" applyFill="1" applyBorder="1" applyAlignment="1">
      <alignment horizontal="center" vertical="center"/>
    </xf>
    <xf numFmtId="0" fontId="0" fillId="9" borderId="19" xfId="0" applyFill="1" applyBorder="1" applyAlignment="1">
      <alignment horizontal="center"/>
    </xf>
    <xf numFmtId="0" fontId="0" fillId="0" borderId="20" xfId="0" applyBorder="1" applyAlignment="1">
      <alignment vertical="center" wrapText="1"/>
    </xf>
    <xf numFmtId="0" fontId="0" fillId="7" borderId="20" xfId="0" applyFill="1" applyBorder="1" applyAlignment="1" applyProtection="1">
      <alignment horizontal="center"/>
      <protection locked="0"/>
    </xf>
    <xf numFmtId="0" fontId="0" fillId="7" borderId="21" xfId="0" applyFill="1" applyBorder="1" applyAlignment="1" applyProtection="1">
      <alignment horizontal="center"/>
      <protection locked="0"/>
    </xf>
    <xf numFmtId="0" fontId="0" fillId="7" borderId="22"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0" fillId="10" borderId="15" xfId="0" applyFill="1" applyBorder="1" applyAlignment="1">
      <alignment horizontal="center" vertical="center"/>
    </xf>
    <xf numFmtId="0" fontId="0" fillId="10" borderId="15" xfId="0" applyFill="1" applyBorder="1" applyAlignment="1">
      <alignment horizontal="center"/>
    </xf>
    <xf numFmtId="0" fontId="0" fillId="9" borderId="15" xfId="0" applyFill="1" applyBorder="1" applyAlignment="1">
      <alignment horizontal="center"/>
    </xf>
    <xf numFmtId="0" fontId="0" fillId="0" borderId="23" xfId="0" applyBorder="1" applyAlignment="1">
      <alignment vertical="center" wrapText="1"/>
    </xf>
    <xf numFmtId="0" fontId="0" fillId="7" borderId="2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7" borderId="25" xfId="0" applyFill="1" applyBorder="1" applyAlignment="1" applyProtection="1">
      <alignment horizontal="center"/>
      <protection locked="0"/>
    </xf>
    <xf numFmtId="0" fontId="0" fillId="7" borderId="26" xfId="0" applyFill="1" applyBorder="1" applyAlignment="1" applyProtection="1">
      <alignment horizontal="center"/>
      <protection locked="0"/>
    </xf>
    <xf numFmtId="0" fontId="0" fillId="10" borderId="19" xfId="0" applyFill="1" applyBorder="1" applyAlignment="1">
      <alignment horizontal="center" vertical="center"/>
    </xf>
    <xf numFmtId="0" fontId="0" fillId="10" borderId="19" xfId="0" applyFill="1" applyBorder="1" applyAlignment="1">
      <alignment horizontal="center"/>
    </xf>
    <xf numFmtId="0" fontId="0" fillId="7" borderId="27" xfId="0" applyFill="1" applyBorder="1" applyAlignment="1" applyProtection="1">
      <alignment horizontal="center"/>
      <protection locked="0"/>
    </xf>
    <xf numFmtId="0" fontId="0" fillId="7" borderId="28" xfId="0" applyFill="1" applyBorder="1" applyAlignment="1" applyProtection="1">
      <alignment horizontal="center"/>
      <protection locked="0"/>
    </xf>
    <xf numFmtId="0" fontId="0" fillId="10" borderId="5" xfId="0" applyFill="1" applyBorder="1" applyAlignment="1">
      <alignment horizontal="center" vertical="center"/>
    </xf>
    <xf numFmtId="0" fontId="0" fillId="0" borderId="16" xfId="0" applyBorder="1" applyAlignment="1">
      <alignment horizontal="center"/>
    </xf>
    <xf numFmtId="0" fontId="0" fillId="0" borderId="29" xfId="0" applyBorder="1" applyAlignment="1">
      <alignment horizontal="center"/>
    </xf>
    <xf numFmtId="0" fontId="8" fillId="0" borderId="5" xfId="0" applyFont="1" applyBorder="1" applyAlignment="1">
      <alignment horizontal="center"/>
    </xf>
    <xf numFmtId="0" fontId="0" fillId="10" borderId="5" xfId="0" applyFill="1" applyBorder="1" applyAlignment="1">
      <alignment horizontal="center"/>
    </xf>
    <xf numFmtId="0" fontId="0" fillId="7" borderId="30" xfId="0" applyFill="1" applyBorder="1" applyProtection="1">
      <protection locked="0"/>
    </xf>
    <xf numFmtId="0" fontId="0" fillId="7" borderId="11" xfId="0" applyFill="1" applyBorder="1" applyProtection="1">
      <protection locked="0"/>
    </xf>
    <xf numFmtId="0" fontId="0" fillId="7" borderId="10" xfId="0" applyFill="1" applyBorder="1" applyProtection="1">
      <protection locked="0"/>
    </xf>
    <xf numFmtId="0" fontId="0" fillId="7" borderId="9" xfId="0" applyFill="1" applyBorder="1" applyProtection="1">
      <protection locked="0"/>
    </xf>
    <xf numFmtId="0" fontId="0" fillId="7" borderId="31" xfId="0" applyFill="1" applyBorder="1" applyProtection="1">
      <protection locked="0"/>
    </xf>
    <xf numFmtId="0" fontId="0" fillId="10" borderId="32" xfId="0" applyFill="1" applyBorder="1" applyAlignment="1">
      <alignment horizontal="center"/>
    </xf>
    <xf numFmtId="0" fontId="0" fillId="9" borderId="33" xfId="0" applyFill="1" applyBorder="1"/>
    <xf numFmtId="0" fontId="0" fillId="0" borderId="34" xfId="0" applyBorder="1" applyAlignment="1" quotePrefix="1">
      <alignment vertical="center" wrapText="1"/>
    </xf>
    <xf numFmtId="0" fontId="0" fillId="9" borderId="35" xfId="0" applyFill="1" applyBorder="1"/>
    <xf numFmtId="0" fontId="0" fillId="7" borderId="36" xfId="0" applyFill="1" applyBorder="1" applyProtection="1">
      <protection locked="0"/>
    </xf>
    <xf numFmtId="0" fontId="0" fillId="7" borderId="37" xfId="0" applyFill="1" applyBorder="1" applyProtection="1">
      <protection locked="0"/>
    </xf>
    <xf numFmtId="0" fontId="0" fillId="7" borderId="38" xfId="0" applyFill="1" applyBorder="1" applyProtection="1">
      <protection locked="0"/>
    </xf>
    <xf numFmtId="0" fontId="0" fillId="7" borderId="39" xfId="0" applyFill="1" applyBorder="1" applyProtection="1">
      <protection locked="0"/>
    </xf>
    <xf numFmtId="0" fontId="0" fillId="7" borderId="40" xfId="0" applyFill="1" applyBorder="1" applyProtection="1">
      <protection locked="0"/>
    </xf>
    <xf numFmtId="0" fontId="0" fillId="10" borderId="41" xfId="0" applyFill="1" applyBorder="1" applyAlignment="1">
      <alignment horizontal="center"/>
    </xf>
    <xf numFmtId="0" fontId="0" fillId="9" borderId="26" xfId="0" applyFill="1" applyBorder="1"/>
    <xf numFmtId="0" fontId="15" fillId="0" borderId="16" xfId="0" applyFont="1" applyBorder="1"/>
    <xf numFmtId="0" fontId="0" fillId="0" borderId="29" xfId="0" applyBorder="1"/>
    <xf numFmtId="0" fontId="0" fillId="10" borderId="33" xfId="0" applyFill="1" applyBorder="1" applyAlignment="1">
      <alignment horizontal="center"/>
    </xf>
    <xf numFmtId="0" fontId="0" fillId="10" borderId="32" xfId="0" applyFill="1" applyBorder="1" applyAlignment="1">
      <alignment horizontal="center" vertical="center"/>
    </xf>
    <xf numFmtId="0" fontId="0" fillId="10" borderId="26" xfId="0" applyFill="1" applyBorder="1" applyAlignment="1">
      <alignment horizontal="center"/>
    </xf>
    <xf numFmtId="0" fontId="0" fillId="10" borderId="42" xfId="0" applyFill="1" applyBorder="1" applyAlignment="1">
      <alignment horizontal="center" vertical="center"/>
    </xf>
    <xf numFmtId="0" fontId="0" fillId="9" borderId="3" xfId="0" applyFill="1" applyBorder="1"/>
    <xf numFmtId="0" fontId="16" fillId="0" borderId="0" xfId="0" applyFont="1" applyAlignment="1">
      <alignment horizontal="center"/>
    </xf>
    <xf numFmtId="0" fontId="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0" fillId="0" borderId="0" xfId="0" applyFont="1" applyAlignment="1">
      <alignment vertical="center" wrapText="1"/>
    </xf>
    <xf numFmtId="0" fontId="17" fillId="0" borderId="0" xfId="0" applyFont="1" applyAlignment="1">
      <alignment wrapText="1"/>
    </xf>
    <xf numFmtId="0" fontId="0" fillId="0" borderId="0" xfId="0" applyAlignment="1">
      <alignment horizontal="right" vertical="center"/>
    </xf>
    <xf numFmtId="0" fontId="0" fillId="7" borderId="6" xfId="0" applyFill="1" applyBorder="1" applyAlignment="1" applyProtection="1">
      <alignment horizontal="left" vertical="center"/>
      <protection locked="0"/>
    </xf>
    <xf numFmtId="0" fontId="0" fillId="0" borderId="0" xfId="0" applyAlignment="1">
      <alignment horizontal="left" vertical="center"/>
    </xf>
    <xf numFmtId="0" fontId="3" fillId="0" borderId="0" xfId="0" applyFont="1" applyAlignment="1">
      <alignment horizontal="right" vertical="center"/>
    </xf>
    <xf numFmtId="0" fontId="0" fillId="0" borderId="0" xfId="0" applyAlignment="1">
      <alignment vertical="center"/>
    </xf>
    <xf numFmtId="0" fontId="0" fillId="0" borderId="0" xfId="0" applyAlignment="1">
      <alignment horizontal="right"/>
    </xf>
    <xf numFmtId="0" fontId="18" fillId="6" borderId="7" xfId="0" applyFont="1" applyFill="1" applyBorder="1" applyAlignment="1">
      <alignment horizontal="center" vertical="center"/>
    </xf>
    <xf numFmtId="0" fontId="18" fillId="6" borderId="0" xfId="0" applyFont="1" applyFill="1" applyAlignment="1">
      <alignment horizontal="right" vertical="center"/>
    </xf>
    <xf numFmtId="0" fontId="0" fillId="7" borderId="43" xfId="0" applyFill="1" applyBorder="1" applyAlignment="1" applyProtection="1">
      <alignment vertical="center"/>
      <protection locked="0"/>
    </xf>
    <xf numFmtId="0" fontId="0" fillId="7" borderId="44" xfId="0" applyFill="1" applyBorder="1" applyAlignment="1" applyProtection="1">
      <alignment vertical="center"/>
      <protection locked="0"/>
    </xf>
    <xf numFmtId="0" fontId="0" fillId="7" borderId="45" xfId="0"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11" xfId="0" applyFill="1" applyBorder="1" applyAlignment="1" applyProtection="1">
      <alignment vertical="center"/>
      <protection locked="0"/>
    </xf>
    <xf numFmtId="0" fontId="0" fillId="7" borderId="8" xfId="0" applyFill="1" applyBorder="1" applyAlignment="1" applyProtection="1">
      <alignment vertical="center"/>
      <protection locked="0"/>
    </xf>
    <xf numFmtId="0" fontId="18" fillId="6" borderId="6" xfId="0" applyFont="1" applyFill="1" applyBorder="1" applyAlignment="1">
      <alignment horizontal="right" vertical="center"/>
    </xf>
    <xf numFmtId="0" fontId="18" fillId="6" borderId="9" xfId="0" applyFont="1" applyFill="1" applyBorder="1" applyAlignment="1">
      <alignment horizontal="right" vertical="center"/>
    </xf>
    <xf numFmtId="0" fontId="11" fillId="0" borderId="15" xfId="0" applyFont="1" applyBorder="1" applyAlignment="1">
      <alignment horizontal="center" vertical="center" wrapText="1"/>
    </xf>
    <xf numFmtId="0" fontId="0" fillId="2" borderId="16" xfId="0" applyFill="1" applyBorder="1"/>
    <xf numFmtId="164" fontId="0" fillId="7" borderId="9" xfId="0" applyNumberFormat="1" applyFill="1" applyBorder="1" applyAlignment="1" applyProtection="1">
      <alignment horizontal="center" vertical="center"/>
      <protection locked="0"/>
    </xf>
    <xf numFmtId="0" fontId="13" fillId="0" borderId="0" xfId="0" applyFont="1" applyAlignment="1">
      <alignment horizontal="right" vertical="center"/>
    </xf>
    <xf numFmtId="0" fontId="2" fillId="0" borderId="0" xfId="0" applyFont="1" applyAlignment="1">
      <alignment horizontal="left" vertical="top"/>
    </xf>
    <xf numFmtId="0" fontId="21" fillId="3" borderId="0" xfId="0" applyFont="1" applyFill="1"/>
    <xf numFmtId="0" fontId="2" fillId="0" borderId="0" xfId="0" applyFont="1" applyAlignment="1">
      <alignment horizontal="right" vertical="top"/>
    </xf>
    <xf numFmtId="0" fontId="0" fillId="3" borderId="0" xfId="0" applyFill="1" applyAlignment="1">
      <alignment horizontal="left"/>
    </xf>
    <xf numFmtId="0" fontId="0" fillId="3" borderId="0" xfId="0" applyFill="1" applyAlignment="1">
      <alignment wrapText="1"/>
    </xf>
    <xf numFmtId="0" fontId="0" fillId="3" borderId="0" xfId="0" applyFill="1" applyAlignment="1">
      <alignment horizontal="left" wrapText="1"/>
    </xf>
    <xf numFmtId="0" fontId="0" fillId="3" borderId="0" xfId="0" applyFill="1" applyAlignment="1">
      <alignment vertical="top" wrapText="1"/>
    </xf>
    <xf numFmtId="0" fontId="0" fillId="3" borderId="0" xfId="0" applyFill="1" applyAlignment="1">
      <alignment horizontal="left" vertical="top" wrapText="1"/>
    </xf>
    <xf numFmtId="0" fontId="24" fillId="3" borderId="0" xfId="0" applyFont="1" applyFill="1" applyAlignment="1">
      <alignment wrapText="1"/>
    </xf>
    <xf numFmtId="0" fontId="3" fillId="3" borderId="0" xfId="0" applyFont="1" applyFill="1" applyAlignment="1">
      <alignment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0" fillId="2" borderId="29" xfId="0" applyFill="1" applyBorder="1"/>
    <xf numFmtId="0" fontId="27" fillId="0" borderId="0" xfId="0" applyFont="1" applyAlignment="1">
      <alignment horizontal="center" vertical="center"/>
    </xf>
    <xf numFmtId="0" fontId="29" fillId="0" borderId="0" xfId="0" applyFont="1"/>
    <xf numFmtId="0" fontId="0" fillId="2" borderId="12" xfId="0" applyFill="1" applyBorder="1"/>
    <xf numFmtId="0" fontId="0" fillId="2" borderId="39" xfId="0" applyFill="1" applyBorder="1"/>
    <xf numFmtId="0" fontId="0" fillId="2" borderId="4" xfId="0" applyFill="1" applyBorder="1"/>
    <xf numFmtId="0" fontId="15" fillId="0" borderId="0" xfId="0" applyFont="1"/>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1" fontId="32" fillId="7" borderId="1" xfId="0"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top" wrapText="1"/>
      <protection locked="0"/>
    </xf>
    <xf numFmtId="1" fontId="32"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top" wrapText="1"/>
      <protection locked="0"/>
    </xf>
    <xf numFmtId="0" fontId="9" fillId="0" borderId="4" xfId="0" applyFont="1" applyBorder="1" applyAlignment="1">
      <alignment horizontal="center" vertical="center" wrapText="1"/>
    </xf>
    <xf numFmtId="0" fontId="0" fillId="7" borderId="1" xfId="0" applyFill="1" applyBorder="1" applyAlignment="1" applyProtection="1">
      <alignment horizontal="left" vertical="top" wrapText="1"/>
      <protection locked="0"/>
    </xf>
    <xf numFmtId="0" fontId="0" fillId="9" borderId="1" xfId="0" applyFill="1" applyBorder="1" applyAlignment="1" applyProtection="1">
      <alignment horizontal="left" vertical="top" wrapText="1"/>
      <protection locked="0"/>
    </xf>
    <xf numFmtId="0" fontId="11" fillId="2" borderId="46"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9" fillId="2" borderId="47" xfId="0" applyFont="1" applyFill="1" applyBorder="1" applyAlignment="1">
      <alignment horizontal="center" vertical="center" wrapText="1"/>
    </xf>
    <xf numFmtId="1" fontId="10" fillId="2" borderId="1" xfId="0" applyNumberFormat="1" applyFont="1" applyFill="1" applyBorder="1" applyAlignment="1">
      <alignment horizontal="center" vertical="center"/>
    </xf>
    <xf numFmtId="2" fontId="19" fillId="2" borderId="1" xfId="0" applyNumberFormat="1" applyFont="1" applyFill="1" applyBorder="1" applyAlignment="1">
      <alignment horizontal="center" vertical="center" wrapText="1"/>
    </xf>
    <xf numFmtId="1" fontId="10" fillId="2" borderId="1" xfId="0" applyNumberFormat="1" applyFont="1" applyFill="1" applyBorder="1" applyAlignment="1" applyProtection="1">
      <alignment horizontal="center" vertical="center"/>
      <protection locked="0"/>
    </xf>
    <xf numFmtId="0" fontId="11" fillId="0" borderId="48" xfId="0" applyFont="1" applyBorder="1" applyAlignment="1">
      <alignment horizontal="center" vertical="center" wrapText="1"/>
    </xf>
    <xf numFmtId="0" fontId="10" fillId="0" borderId="3" xfId="0" applyFont="1" applyBorder="1" applyAlignment="1">
      <alignment horizontal="center" vertical="center" wrapText="1"/>
    </xf>
    <xf numFmtId="0" fontId="25" fillId="0" borderId="48"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34" xfId="0" applyFont="1" applyBorder="1" applyAlignment="1">
      <alignment horizontal="center" vertical="center" wrapText="1"/>
    </xf>
    <xf numFmtId="0" fontId="12" fillId="2" borderId="47" xfId="0" applyFont="1" applyFill="1" applyBorder="1" applyAlignment="1">
      <alignment horizontal="left" vertical="center" wrapText="1"/>
    </xf>
    <xf numFmtId="0" fontId="11" fillId="2" borderId="1" xfId="0" applyFont="1" applyFill="1" applyBorder="1" applyAlignment="1">
      <alignment horizontal="left" vertical="top" wrapText="1"/>
    </xf>
    <xf numFmtId="2" fontId="4" fillId="2" borderId="1" xfId="0" applyNumberFormat="1" applyFont="1" applyFill="1" applyBorder="1" applyAlignment="1">
      <alignment horizontal="center" vertical="center"/>
    </xf>
    <xf numFmtId="0" fontId="0" fillId="0" borderId="16" xfId="0" applyBorder="1"/>
    <xf numFmtId="0" fontId="27" fillId="2" borderId="47" xfId="0" applyFont="1" applyFill="1" applyBorder="1" applyAlignment="1">
      <alignment horizontal="center" vertical="center"/>
    </xf>
    <xf numFmtId="2" fontId="27" fillId="2" borderId="1" xfId="0" applyNumberFormat="1" applyFont="1" applyFill="1" applyBorder="1" applyAlignment="1">
      <alignment horizontal="center" vertical="center"/>
    </xf>
    <xf numFmtId="0" fontId="27" fillId="2" borderId="1" xfId="0" applyFont="1" applyFill="1" applyBorder="1" applyAlignment="1">
      <alignment horizontal="center" vertical="center"/>
    </xf>
    <xf numFmtId="0" fontId="27" fillId="0" borderId="0" xfId="0" applyFont="1" applyAlignment="1">
      <alignment horizontal="right"/>
    </xf>
    <xf numFmtId="2" fontId="27" fillId="0" borderId="0" xfId="0" applyNumberFormat="1" applyFont="1" applyAlignment="1">
      <alignment horizontal="center" vertical="center"/>
    </xf>
    <xf numFmtId="0" fontId="12" fillId="2" borderId="39" xfId="0" applyFont="1" applyFill="1" applyBorder="1" applyAlignment="1">
      <alignment horizontal="left" vertical="center" wrapText="1"/>
    </xf>
    <xf numFmtId="0" fontId="9" fillId="0" borderId="1" xfId="0" applyFont="1" applyBorder="1" applyAlignment="1">
      <alignment horizontal="center" vertical="center" wrapText="1"/>
    </xf>
    <xf numFmtId="0" fontId="10" fillId="11" borderId="1" xfId="0" applyFont="1" applyFill="1" applyBorder="1" applyAlignment="1">
      <alignment horizontal="center" vertical="center" wrapText="1"/>
    </xf>
    <xf numFmtId="2" fontId="25" fillId="0" borderId="49" xfId="0" applyNumberFormat="1" applyFont="1" applyBorder="1" applyAlignment="1">
      <alignment horizontal="center" vertical="center" wrapText="1"/>
    </xf>
    <xf numFmtId="2" fontId="39" fillId="0" borderId="50" xfId="0" applyNumberFormat="1" applyFont="1" applyBorder="1" applyAlignment="1">
      <alignment horizontal="center" vertical="center" wrapText="1"/>
    </xf>
    <xf numFmtId="2" fontId="39" fillId="0" borderId="29" xfId="0" applyNumberFormat="1" applyFont="1" applyBorder="1" applyAlignment="1">
      <alignment horizontal="center" vertical="center" wrapText="1"/>
    </xf>
    <xf numFmtId="2" fontId="39" fillId="0" borderId="2"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2" fontId="25" fillId="11" borderId="3" xfId="0" applyNumberFormat="1" applyFont="1" applyFill="1" applyBorder="1" applyAlignment="1">
      <alignment horizontal="center" vertical="center" wrapText="1"/>
    </xf>
    <xf numFmtId="2" fontId="25" fillId="0" borderId="46"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12" fillId="2" borderId="2" xfId="0" applyFont="1" applyFill="1" applyBorder="1" applyAlignment="1">
      <alignment horizontal="center" vertical="center" wrapText="1"/>
    </xf>
    <xf numFmtId="0" fontId="0" fillId="2" borderId="1" xfId="0" applyFill="1" applyBorder="1" applyAlignment="1">
      <alignment horizontal="left" vertical="top"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2" borderId="51" xfId="0" applyFont="1" applyFill="1" applyBorder="1" applyAlignment="1">
      <alignment horizontal="center" vertical="center" wrapText="1"/>
    </xf>
    <xf numFmtId="0" fontId="28" fillId="12" borderId="46" xfId="0" applyFont="1" applyFill="1" applyBorder="1" applyAlignment="1">
      <alignment horizontal="center" vertical="center" wrapText="1"/>
    </xf>
    <xf numFmtId="0" fontId="41" fillId="12" borderId="51" xfId="0" applyFont="1" applyFill="1" applyBorder="1" applyAlignment="1">
      <alignment horizontal="center" vertical="center" wrapText="1"/>
    </xf>
    <xf numFmtId="0" fontId="11" fillId="2" borderId="46" xfId="0" applyFont="1" applyFill="1" applyBorder="1" applyAlignment="1">
      <alignment wrapText="1"/>
    </xf>
    <xf numFmtId="0" fontId="11" fillId="2" borderId="47" xfId="0" applyFont="1" applyFill="1" applyBorder="1" applyAlignment="1">
      <alignment wrapText="1"/>
    </xf>
    <xf numFmtId="0" fontId="11" fillId="2" borderId="2" xfId="0" applyFont="1" applyFill="1" applyBorder="1" applyAlignment="1">
      <alignment wrapText="1"/>
    </xf>
    <xf numFmtId="0" fontId="11" fillId="0" borderId="0" xfId="0" applyFont="1" applyAlignment="1">
      <alignment wrapText="1"/>
    </xf>
    <xf numFmtId="0" fontId="27" fillId="0" borderId="52" xfId="0" applyFont="1" applyBorder="1" applyAlignment="1">
      <alignment horizontal="center" wrapText="1"/>
    </xf>
    <xf numFmtId="0" fontId="11" fillId="2" borderId="16" xfId="0" applyFont="1" applyFill="1" applyBorder="1" applyAlignment="1">
      <alignment wrapText="1"/>
    </xf>
    <xf numFmtId="0" fontId="11" fillId="2" borderId="29" xfId="0" applyFont="1" applyFill="1" applyBorder="1" applyAlignment="1">
      <alignment wrapText="1"/>
    </xf>
    <xf numFmtId="0" fontId="11" fillId="2" borderId="5" xfId="0" applyFont="1" applyFill="1" applyBorder="1" applyAlignment="1">
      <alignment wrapText="1"/>
    </xf>
    <xf numFmtId="0" fontId="11" fillId="2" borderId="12" xfId="0" applyFont="1" applyFill="1" applyBorder="1" applyAlignment="1">
      <alignment wrapText="1"/>
    </xf>
    <xf numFmtId="0" fontId="11" fillId="2" borderId="39" xfId="0" applyFont="1" applyFill="1" applyBorder="1" applyAlignment="1">
      <alignment wrapText="1"/>
    </xf>
    <xf numFmtId="0" fontId="11" fillId="2" borderId="4" xfId="0" applyFont="1" applyFill="1" applyBorder="1" applyAlignment="1">
      <alignment wrapText="1"/>
    </xf>
    <xf numFmtId="0" fontId="11" fillId="2" borderId="16" xfId="0" applyFont="1" applyFill="1" applyBorder="1" applyAlignment="1">
      <alignment horizontal="center" wrapText="1"/>
    </xf>
    <xf numFmtId="0" fontId="11" fillId="2" borderId="29" xfId="0" applyFont="1" applyFill="1" applyBorder="1" applyAlignment="1">
      <alignment horizontal="center" wrapText="1"/>
    </xf>
    <xf numFmtId="0" fontId="11" fillId="2" borderId="5" xfId="0" applyFont="1" applyFill="1" applyBorder="1" applyAlignment="1">
      <alignment horizont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wrapText="1"/>
    </xf>
    <xf numFmtId="0" fontId="27" fillId="2" borderId="1" xfId="0" applyFont="1" applyFill="1" applyBorder="1" applyAlignment="1">
      <alignment horizontal="center" vertical="center" wrapText="1"/>
    </xf>
    <xf numFmtId="2" fontId="27" fillId="2" borderId="1" xfId="0" applyNumberFormat="1" applyFont="1" applyFill="1" applyBorder="1" applyAlignment="1">
      <alignment horizontal="center" vertical="center" wrapText="1"/>
    </xf>
    <xf numFmtId="0" fontId="4" fillId="12" borderId="46" xfId="0" applyFont="1" applyFill="1" applyBorder="1" applyAlignment="1">
      <alignment horizontal="center" vertical="center" wrapText="1"/>
    </xf>
    <xf numFmtId="2" fontId="4" fillId="12" borderId="53" xfId="0" applyNumberFormat="1" applyFont="1" applyFill="1" applyBorder="1" applyAlignment="1">
      <alignment horizontal="center" vertical="center" wrapText="1"/>
    </xf>
    <xf numFmtId="2" fontId="4" fillId="12" borderId="1" xfId="0" applyNumberFormat="1" applyFont="1" applyFill="1" applyBorder="1" applyAlignment="1">
      <alignment horizontal="center" vertical="center" wrapText="1"/>
    </xf>
    <xf numFmtId="2" fontId="28" fillId="0" borderId="54" xfId="0" applyNumberFormat="1" applyFont="1" applyBorder="1" applyAlignment="1">
      <alignment horizontal="center" vertical="center" wrapText="1"/>
    </xf>
    <xf numFmtId="2" fontId="28" fillId="0" borderId="1" xfId="0" applyNumberFormat="1" applyFont="1" applyBorder="1" applyAlignment="1">
      <alignment horizontal="center" vertical="center" wrapText="1"/>
    </xf>
    <xf numFmtId="0" fontId="0" fillId="0" borderId="12" xfId="0" applyBorder="1" applyAlignment="1" quotePrefix="1">
      <alignment vertical="center" wrapText="1"/>
    </xf>
    <xf numFmtId="0" fontId="3" fillId="0" borderId="55" xfId="0" applyFont="1" applyBorder="1" applyAlignment="1" quotePrefix="1">
      <alignment horizontal="left" wrapText="1"/>
    </xf>
    <xf numFmtId="0" fontId="0" fillId="0" borderId="55" xfId="0" applyBorder="1" applyAlignment="1" quotePrefix="1">
      <alignment horizontal="left" wrapText="1"/>
    </xf>
    <xf numFmtId="0" fontId="0" fillId="0" borderId="56" xfId="0" applyBorder="1" applyAlignment="1" quotePrefix="1">
      <alignment horizontal="left" wrapText="1"/>
    </xf>
    <xf numFmtId="0" fontId="2" fillId="8" borderId="25" xfId="0" applyFont="1" applyFill="1" applyBorder="1" applyAlignment="1">
      <alignment horizontal="center" wrapText="1"/>
    </xf>
    <xf numFmtId="0" fontId="4" fillId="13" borderId="11" xfId="0" applyFont="1" applyFill="1" applyBorder="1" applyAlignment="1">
      <alignment horizontal="right" vertical="center"/>
    </xf>
    <xf numFmtId="0" fontId="0" fillId="7" borderId="9" xfId="0" applyFill="1" applyBorder="1" applyAlignment="1" applyProtection="1">
      <alignment horizontal="left" vertical="center"/>
      <protection locked="0"/>
    </xf>
    <xf numFmtId="0" fontId="16" fillId="0" borderId="0" xfId="0" applyFont="1" applyAlignment="1">
      <alignment horizontal="center"/>
    </xf>
    <xf numFmtId="0" fontId="23" fillId="7" borderId="9" xfId="20" applyFill="1" applyBorder="1" applyAlignment="1" applyProtection="1">
      <alignment horizontal="left" vertical="center"/>
      <protection locked="0"/>
    </xf>
    <xf numFmtId="0" fontId="0" fillId="7" borderId="6" xfId="0" applyFill="1" applyBorder="1" applyAlignment="1" applyProtection="1">
      <alignment horizontal="left" vertical="center"/>
      <protection locked="0"/>
    </xf>
    <xf numFmtId="0" fontId="13" fillId="0" borderId="0" xfId="0" applyFont="1" applyAlignment="1">
      <alignment horizontal="center" vertical="center" wrapText="1"/>
    </xf>
    <xf numFmtId="0" fontId="0" fillId="7" borderId="6" xfId="0" applyFill="1" applyBorder="1" applyAlignment="1" applyProtection="1">
      <alignment horizontal="left" vertical="center" wrapText="1"/>
      <protection locked="0"/>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3" xfId="0" applyFont="1" applyBorder="1" applyAlignment="1">
      <alignment horizontal="center" vertical="center"/>
    </xf>
    <xf numFmtId="0" fontId="2" fillId="8" borderId="20" xfId="0" applyFont="1" applyFill="1" applyBorder="1" applyAlignment="1">
      <alignment horizontal="center" vertical="center"/>
    </xf>
    <xf numFmtId="0" fontId="2" fillId="8" borderId="50" xfId="0" applyFont="1" applyFill="1" applyBorder="1" applyAlignment="1">
      <alignment horizontal="center" vertical="center"/>
    </xf>
    <xf numFmtId="0" fontId="2" fillId="8" borderId="57" xfId="0" applyFont="1" applyFill="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3" xfId="0" applyFont="1" applyBorder="1" applyAlignment="1">
      <alignment horizontal="center" vertical="center"/>
    </xf>
    <xf numFmtId="0" fontId="10" fillId="12" borderId="16" xfId="0" applyFont="1" applyFill="1" applyBorder="1" applyAlignment="1">
      <alignment horizontal="center" vertical="center"/>
    </xf>
    <xf numFmtId="0" fontId="10" fillId="12" borderId="29" xfId="0" applyFont="1" applyFill="1" applyBorder="1" applyAlignment="1">
      <alignment horizontal="center" vertical="center"/>
    </xf>
    <xf numFmtId="0" fontId="10" fillId="12" borderId="12" xfId="0" applyFont="1" applyFill="1" applyBorder="1" applyAlignment="1">
      <alignment horizontal="center" vertical="center"/>
    </xf>
    <xf numFmtId="0" fontId="10" fillId="12" borderId="39" xfId="0" applyFont="1" applyFill="1" applyBorder="1" applyAlignment="1">
      <alignment horizontal="center" vertical="center"/>
    </xf>
    <xf numFmtId="0" fontId="0" fillId="7" borderId="58" xfId="0" applyFill="1" applyBorder="1" applyAlignment="1" applyProtection="1">
      <alignment horizontal="center"/>
      <protection locked="0"/>
    </xf>
    <xf numFmtId="0" fontId="0" fillId="7" borderId="9" xfId="0" applyFill="1" applyBorder="1" applyAlignment="1" applyProtection="1">
      <alignment horizontal="center"/>
      <protection locked="0"/>
    </xf>
    <xf numFmtId="0" fontId="0" fillId="7" borderId="32" xfId="0" applyFill="1" applyBorder="1" applyAlignment="1" applyProtection="1">
      <alignment horizontal="center"/>
      <protection locked="0"/>
    </xf>
    <xf numFmtId="0" fontId="0" fillId="7" borderId="23" xfId="0" applyFill="1" applyBorder="1" applyAlignment="1" applyProtection="1">
      <alignment horizontal="center"/>
      <protection locked="0"/>
    </xf>
    <xf numFmtId="0" fontId="0" fillId="7" borderId="49" xfId="0" applyFill="1" applyBorder="1" applyAlignment="1" applyProtection="1">
      <alignment horizontal="center"/>
      <protection locked="0"/>
    </xf>
    <xf numFmtId="0" fontId="0" fillId="7" borderId="42" xfId="0" applyFill="1" applyBorder="1" applyAlignment="1" applyProtection="1">
      <alignment horizontal="center"/>
      <protection locked="0"/>
    </xf>
    <xf numFmtId="0" fontId="2" fillId="9" borderId="16" xfId="0" applyFont="1" applyFill="1" applyBorder="1" applyAlignment="1">
      <alignment horizontal="center" vertical="center"/>
    </xf>
    <xf numFmtId="0" fontId="2" fillId="9" borderId="5" xfId="0" applyFont="1" applyFill="1" applyBorder="1" applyAlignment="1">
      <alignment horizontal="center" vertical="center"/>
    </xf>
    <xf numFmtId="0" fontId="5" fillId="11" borderId="15" xfId="0" applyFont="1" applyFill="1" applyBorder="1" applyAlignment="1">
      <alignment horizontal="center" vertical="center" wrapText="1"/>
    </xf>
    <xf numFmtId="0" fontId="5" fillId="11" borderId="3" xfId="0" applyFont="1" applyFill="1" applyBorder="1" applyAlignment="1">
      <alignment horizontal="center" vertical="center"/>
    </xf>
    <xf numFmtId="0" fontId="15" fillId="13" borderId="11" xfId="0" applyFont="1" applyFill="1" applyBorder="1" applyAlignment="1">
      <alignment horizontal="left" vertical="center"/>
    </xf>
    <xf numFmtId="0" fontId="0" fillId="10" borderId="15" xfId="0" applyFill="1" applyBorder="1" applyAlignment="1">
      <alignment horizontal="center" vertical="center"/>
    </xf>
    <xf numFmtId="0" fontId="0" fillId="10" borderId="19" xfId="0" applyFill="1" applyBorder="1" applyAlignment="1">
      <alignment horizontal="center" vertical="center"/>
    </xf>
    <xf numFmtId="0" fontId="0" fillId="10" borderId="3" xfId="0" applyFill="1" applyBorder="1" applyAlignment="1">
      <alignment horizontal="center" vertical="center"/>
    </xf>
    <xf numFmtId="0" fontId="2" fillId="7" borderId="8" xfId="0" applyFont="1" applyFill="1" applyBorder="1" applyAlignment="1" applyProtection="1">
      <alignment horizontal="center"/>
      <protection locked="0"/>
    </xf>
    <xf numFmtId="0" fontId="2" fillId="7" borderId="9" xfId="0" applyFont="1" applyFill="1" applyBorder="1" applyAlignment="1" applyProtection="1">
      <alignment horizontal="center"/>
      <protection locked="0"/>
    </xf>
    <xf numFmtId="0" fontId="2" fillId="7" borderId="10" xfId="0" applyFont="1" applyFill="1" applyBorder="1" applyAlignment="1" applyProtection="1">
      <alignment horizontal="center"/>
      <protection locked="0"/>
    </xf>
    <xf numFmtId="0" fontId="5" fillId="10" borderId="16"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2" xfId="0" applyFont="1" applyFill="1" applyBorder="1" applyAlignment="1">
      <alignment horizontal="center" vertical="center"/>
    </xf>
    <xf numFmtId="0" fontId="26" fillId="7" borderId="46" xfId="0" applyFont="1" applyFill="1" applyBorder="1" applyAlignment="1" applyProtection="1">
      <alignment horizontal="center" vertical="center"/>
      <protection locked="0"/>
    </xf>
    <xf numFmtId="0" fontId="26" fillId="7" borderId="47" xfId="0" applyFont="1" applyFill="1" applyBorder="1" applyAlignment="1" applyProtection="1">
      <alignment horizontal="center" vertical="center"/>
      <protection locked="0"/>
    </xf>
    <xf numFmtId="0" fontId="26" fillId="7" borderId="2" xfId="0" applyFont="1" applyFill="1" applyBorder="1" applyAlignment="1" applyProtection="1">
      <alignment horizontal="center" vertical="center"/>
      <protection locked="0"/>
    </xf>
    <xf numFmtId="0" fontId="26" fillId="9" borderId="46" xfId="0" applyFont="1" applyFill="1" applyBorder="1" applyAlignment="1" applyProtection="1">
      <alignment horizontal="center" vertical="center"/>
      <protection locked="0"/>
    </xf>
    <xf numFmtId="0" fontId="26" fillId="9" borderId="47" xfId="0" applyFont="1" applyFill="1" applyBorder="1" applyAlignment="1" applyProtection="1">
      <alignment horizontal="center" vertical="center"/>
      <protection locked="0"/>
    </xf>
    <xf numFmtId="0" fontId="26" fillId="9" borderId="2" xfId="0" applyFont="1" applyFill="1" applyBorder="1" applyAlignment="1" applyProtection="1">
      <alignment horizontal="center" vertical="center"/>
      <protection locked="0"/>
    </xf>
    <xf numFmtId="0" fontId="4" fillId="2" borderId="16"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0" xfId="0" applyFont="1" applyFill="1" applyAlignment="1">
      <alignment horizontal="center" vertical="center"/>
    </xf>
    <xf numFmtId="0" fontId="4" fillId="2" borderId="5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12" xfId="0" applyFont="1" applyBorder="1" applyAlignment="1">
      <alignment horizontal="center" vertical="center" wrapText="1"/>
    </xf>
    <xf numFmtId="2" fontId="25"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0" fontId="28" fillId="2" borderId="34" xfId="0" applyFont="1" applyFill="1" applyBorder="1" applyAlignment="1">
      <alignment horizontal="center" vertical="center"/>
    </xf>
    <xf numFmtId="0" fontId="28" fillId="2" borderId="0" xfId="0" applyFont="1" applyFill="1" applyAlignment="1">
      <alignment horizontal="center" vertical="center"/>
    </xf>
    <xf numFmtId="0" fontId="28" fillId="2" borderId="52" xfId="0" applyFont="1" applyFill="1" applyBorder="1" applyAlignment="1">
      <alignment horizontal="center" vertical="center"/>
    </xf>
    <xf numFmtId="0" fontId="29" fillId="2" borderId="34" xfId="0" applyFont="1" applyFill="1" applyBorder="1" applyAlignment="1">
      <alignment horizontal="center"/>
    </xf>
    <xf numFmtId="0" fontId="29" fillId="2" borderId="0" xfId="0" applyFont="1" applyFill="1" applyAlignment="1">
      <alignment horizontal="center"/>
    </xf>
    <xf numFmtId="0" fontId="29" fillId="2" borderId="52" xfId="0" applyFont="1" applyFill="1" applyBorder="1" applyAlignment="1">
      <alignment horizontal="center"/>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2" fontId="11" fillId="0" borderId="1" xfId="0" applyNumberFormat="1" applyFont="1" applyBorder="1" applyAlignment="1">
      <alignment horizontal="center" vertical="center"/>
    </xf>
    <xf numFmtId="2" fontId="15" fillId="2" borderId="1" xfId="0" applyNumberFormat="1" applyFont="1" applyFill="1" applyBorder="1" applyAlignment="1">
      <alignment horizontal="center" vertical="center"/>
    </xf>
    <xf numFmtId="2" fontId="10" fillId="0" borderId="1" xfId="0" applyNumberFormat="1" applyFont="1" applyBorder="1" applyAlignment="1">
      <alignment horizontal="center" vertical="center"/>
    </xf>
    <xf numFmtId="0" fontId="25" fillId="0" borderId="15"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2"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2" xfId="0" applyFont="1" applyBorder="1" applyAlignment="1">
      <alignment horizontal="center" vertical="center" wrapText="1"/>
    </xf>
    <xf numFmtId="0" fontId="28" fillId="2" borderId="34"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52" xfId="0" applyFont="1" applyFill="1" applyBorder="1" applyAlignment="1">
      <alignment horizontal="center" vertical="center" wrapText="1"/>
    </xf>
    <xf numFmtId="0" fontId="29" fillId="2" borderId="34" xfId="0" applyFont="1" applyFill="1" applyBorder="1" applyAlignment="1">
      <alignment horizontal="center" wrapText="1"/>
    </xf>
    <xf numFmtId="0" fontId="29" fillId="2" borderId="0" xfId="0" applyFont="1" applyFill="1" applyAlignment="1">
      <alignment horizontal="center" wrapText="1"/>
    </xf>
    <xf numFmtId="0" fontId="29" fillId="2" borderId="52" xfId="0" applyFont="1" applyFill="1" applyBorder="1" applyAlignment="1">
      <alignment horizontal="center" wrapText="1"/>
    </xf>
    <xf numFmtId="2" fontId="26" fillId="2" borderId="1" xfId="0" applyNumberFormat="1" applyFont="1" applyFill="1" applyBorder="1" applyAlignment="1">
      <alignment horizontal="center" vertical="center"/>
    </xf>
    <xf numFmtId="0" fontId="11" fillId="0" borderId="29" xfId="0" applyFont="1" applyBorder="1" applyAlignment="1">
      <alignment horizontal="center" vertical="center" wrapText="1"/>
    </xf>
    <xf numFmtId="0" fontId="11" fillId="0" borderId="39" xfId="0" applyFont="1" applyBorder="1" applyAlignment="1">
      <alignment horizontal="center" vertical="center" wrapText="1"/>
    </xf>
    <xf numFmtId="0" fontId="11" fillId="11" borderId="46" xfId="0" applyFont="1" applyFill="1" applyBorder="1" applyAlignment="1">
      <alignment horizontal="center" vertical="center" wrapText="1"/>
    </xf>
    <xf numFmtId="0" fontId="11" fillId="11" borderId="47"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0" fillId="9" borderId="1" xfId="0" applyFill="1" applyBorder="1" applyAlignment="1" applyProtection="1">
      <alignment horizontal="left" vertical="top" wrapText="1"/>
      <protection locked="0"/>
    </xf>
    <xf numFmtId="0" fontId="11" fillId="11" borderId="16"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39"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3" xfId="0" applyFont="1" applyFill="1" applyBorder="1" applyAlignment="1">
      <alignment horizontal="center" vertical="center" wrapText="1"/>
    </xf>
    <xf numFmtId="1" fontId="32" fillId="7" borderId="15" xfId="0" applyNumberFormat="1" applyFont="1" applyFill="1" applyBorder="1" applyAlignment="1" applyProtection="1">
      <alignment horizontal="center" vertical="center" wrapText="1"/>
      <protection locked="0"/>
    </xf>
    <xf numFmtId="1" fontId="32" fillId="7" borderId="3" xfId="0" applyNumberFormat="1" applyFont="1" applyFill="1" applyBorder="1" applyAlignment="1" applyProtection="1">
      <alignment horizontal="center" vertical="center" wrapText="1"/>
      <protection locked="0"/>
    </xf>
    <xf numFmtId="2" fontId="25" fillId="0" borderId="16" xfId="0" applyNumberFormat="1" applyFont="1" applyBorder="1" applyAlignment="1">
      <alignment horizontal="center" vertical="center" wrapText="1"/>
    </xf>
    <xf numFmtId="2" fontId="25" fillId="0" borderId="12" xfId="0" applyNumberFormat="1" applyFont="1" applyBorder="1" applyAlignment="1">
      <alignment horizontal="center" vertical="center" wrapText="1"/>
    </xf>
    <xf numFmtId="0" fontId="0" fillId="7" borderId="1" xfId="0" applyFill="1" applyBorder="1" applyAlignment="1" applyProtection="1">
      <alignment horizontal="left" vertical="top" wrapText="1"/>
      <protection locked="0"/>
    </xf>
    <xf numFmtId="1" fontId="32" fillId="9" borderId="15" xfId="0" applyNumberFormat="1" applyFont="1" applyFill="1" applyBorder="1" applyAlignment="1" applyProtection="1">
      <alignment horizontal="center" vertical="center" wrapText="1"/>
      <protection locked="0"/>
    </xf>
    <xf numFmtId="1" fontId="32" fillId="9" borderId="3" xfId="0" applyNumberFormat="1" applyFont="1" applyFill="1" applyBorder="1" applyAlignment="1" applyProtection="1">
      <alignment horizontal="center" vertical="center" wrapText="1"/>
      <protection locked="0"/>
    </xf>
    <xf numFmtId="2" fontId="26" fillId="2" borderId="46" xfId="0" applyNumberFormat="1" applyFont="1" applyFill="1" applyBorder="1" applyAlignment="1">
      <alignment horizontal="center" vertical="center"/>
    </xf>
    <xf numFmtId="2" fontId="26" fillId="2" borderId="2" xfId="0" applyNumberFormat="1" applyFont="1" applyFill="1" applyBorder="1" applyAlignment="1">
      <alignment horizontal="center" vertical="center"/>
    </xf>
    <xf numFmtId="0" fontId="25" fillId="11" borderId="1" xfId="0" applyFont="1" applyFill="1" applyBorder="1" applyAlignment="1">
      <alignment horizontal="center" vertical="center" wrapText="1"/>
    </xf>
    <xf numFmtId="0" fontId="25" fillId="0" borderId="1" xfId="0" applyFont="1" applyBorder="1" applyAlignment="1">
      <alignment horizontal="center" vertical="center" wrapText="1"/>
    </xf>
    <xf numFmtId="2" fontId="15" fillId="2" borderId="46" xfId="0" applyNumberFormat="1" applyFont="1" applyFill="1" applyBorder="1" applyAlignment="1">
      <alignment horizontal="center" vertical="center"/>
    </xf>
    <xf numFmtId="2" fontId="15" fillId="2" borderId="2"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0" fillId="11" borderId="1" xfId="0" applyFont="1" applyFill="1" applyBorder="1" applyAlignment="1">
      <alignment horizontal="center" vertical="center" wrapText="1"/>
    </xf>
    <xf numFmtId="0" fontId="25" fillId="11" borderId="16" xfId="0" applyFont="1" applyFill="1" applyBorder="1" applyAlignment="1">
      <alignment horizontal="center" vertical="center" wrapText="1"/>
    </xf>
    <xf numFmtId="0" fontId="25" fillId="11" borderId="29" xfId="0" applyFont="1" applyFill="1" applyBorder="1" applyAlignment="1">
      <alignment horizontal="center" vertical="center" wrapText="1"/>
    </xf>
    <xf numFmtId="0" fontId="25" fillId="11" borderId="5"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1" borderId="39" xfId="0" applyFont="1" applyFill="1" applyBorder="1" applyAlignment="1">
      <alignment horizontal="center" vertical="center" wrapText="1"/>
    </xf>
    <xf numFmtId="0" fontId="25" fillId="11" borderId="4"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2" fontId="15" fillId="12" borderId="59" xfId="0" applyNumberFormat="1" applyFont="1" applyFill="1" applyBorder="1" applyAlignment="1">
      <alignment horizontal="center" vertical="center" wrapText="1"/>
    </xf>
    <xf numFmtId="0" fontId="15" fillId="12" borderId="53" xfId="0" applyFont="1" applyFill="1" applyBorder="1" applyAlignment="1">
      <alignment horizontal="center" vertical="center" wrapText="1"/>
    </xf>
    <xf numFmtId="2" fontId="15" fillId="12" borderId="60" xfId="0" applyNumberFormat="1" applyFont="1" applyFill="1" applyBorder="1" applyAlignment="1">
      <alignment horizontal="center" vertical="center" wrapText="1"/>
    </xf>
    <xf numFmtId="0" fontId="15" fillId="12" borderId="1" xfId="0" applyFont="1" applyFill="1" applyBorder="1" applyAlignment="1">
      <alignment horizontal="center" vertical="center" wrapText="1"/>
    </xf>
    <xf numFmtId="2" fontId="26" fillId="2" borderId="46" xfId="0" applyNumberFormat="1" applyFont="1" applyFill="1" applyBorder="1" applyAlignment="1">
      <alignment horizontal="center" vertical="center" wrapText="1"/>
    </xf>
    <xf numFmtId="2" fontId="26" fillId="2" borderId="2" xfId="0" applyNumberFormat="1" applyFont="1" applyFill="1" applyBorder="1" applyAlignment="1">
      <alignment horizontal="center" vertical="center" wrapText="1"/>
    </xf>
    <xf numFmtId="0" fontId="27" fillId="12" borderId="46" xfId="0" applyFont="1" applyFill="1" applyBorder="1" applyAlignment="1">
      <alignment horizontal="center" vertical="center" wrapText="1"/>
    </xf>
    <xf numFmtId="0" fontId="27" fillId="12" borderId="47" xfId="0" applyFont="1" applyFill="1" applyBorder="1" applyAlignment="1">
      <alignment horizontal="center" vertical="center" wrapText="1"/>
    </xf>
    <xf numFmtId="0" fontId="27" fillId="1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61" xfId="0" applyFont="1" applyFill="1" applyBorder="1" applyAlignment="1">
      <alignment horizontal="center" vertical="center" wrapText="1"/>
    </xf>
    <xf numFmtId="2" fontId="42" fillId="0" borderId="62" xfId="0" applyNumberFormat="1" applyFont="1" applyBorder="1" applyAlignment="1">
      <alignment horizontal="center" vertical="center" wrapText="1"/>
    </xf>
    <xf numFmtId="0" fontId="42" fillId="0" borderId="54" xfId="0" applyFont="1" applyBorder="1" applyAlignment="1">
      <alignment horizontal="center" vertical="center" wrapText="1"/>
    </xf>
    <xf numFmtId="2" fontId="42" fillId="0" borderId="60" xfId="0" applyNumberFormat="1" applyFont="1" applyBorder="1" applyAlignment="1">
      <alignment horizontal="center" vertical="center" wrapText="1"/>
    </xf>
    <xf numFmtId="0" fontId="42" fillId="0" borderId="1"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ligaçã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17/10/relationships/person" Target="persons/person.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pageSetUpPr fitToPage="1"/>
  </sheetPr>
  <dimension ref="A2:H32"/>
  <sheetViews>
    <sheetView showGridLines="0" zoomScale="80" zoomScaleNormal="80" workbookViewId="0" topLeftCell="A1">
      <selection activeCell="K16" sqref="K16"/>
    </sheetView>
  </sheetViews>
  <sheetFormatPr defaultColWidth="11.421875" defaultRowHeight="15"/>
  <cols>
    <col min="1" max="1" width="30.7109375" style="0" customWidth="1"/>
    <col min="2" max="2" width="21.7109375" style="0" customWidth="1"/>
    <col min="3" max="3" width="31.28125" style="0" customWidth="1"/>
    <col min="4" max="4" width="36.8515625" style="0" customWidth="1"/>
    <col min="5" max="5" width="51.28125" style="0" customWidth="1"/>
    <col min="6" max="6" width="16.421875" style="0" customWidth="1"/>
    <col min="7" max="7" width="15.140625" style="0" customWidth="1"/>
    <col min="8" max="8" width="1.8515625" style="0" customWidth="1"/>
  </cols>
  <sheetData>
    <row r="2" spans="2:7" ht="21">
      <c r="B2" s="219" t="s">
        <v>118</v>
      </c>
      <c r="C2" s="219"/>
      <c r="D2" s="219"/>
      <c r="E2" s="219"/>
      <c r="F2" s="219"/>
      <c r="G2" s="219"/>
    </row>
    <row r="3" spans="2:7" ht="21">
      <c r="B3" s="92"/>
      <c r="C3" s="92"/>
      <c r="D3" s="92"/>
      <c r="E3" s="92"/>
      <c r="F3" s="92"/>
      <c r="G3" s="92"/>
    </row>
    <row r="4" spans="1:8" ht="15.6">
      <c r="A4" s="93"/>
      <c r="B4" s="222" t="s">
        <v>200</v>
      </c>
      <c r="C4" s="222"/>
      <c r="D4" s="222"/>
      <c r="E4" s="222"/>
      <c r="F4" s="222"/>
      <c r="G4" s="222"/>
      <c r="H4" s="95"/>
    </row>
    <row r="5" spans="1:7" ht="15.6">
      <c r="A5" s="95"/>
      <c r="B5" s="222"/>
      <c r="C5" s="222"/>
      <c r="D5" s="222"/>
      <c r="E5" s="222"/>
      <c r="F5" s="222"/>
      <c r="G5" s="222"/>
    </row>
    <row r="6" spans="1:7" ht="15.6">
      <c r="A6" s="95"/>
      <c r="B6" s="94"/>
      <c r="C6" s="94"/>
      <c r="D6" s="94"/>
      <c r="E6" s="94"/>
      <c r="F6" s="94"/>
      <c r="G6" s="94"/>
    </row>
    <row r="7" spans="1:7" ht="15.6">
      <c r="A7" s="96"/>
      <c r="B7" s="95"/>
      <c r="C7" s="95"/>
      <c r="D7" s="95"/>
      <c r="E7" s="95"/>
      <c r="F7" s="95"/>
      <c r="G7" s="95"/>
    </row>
    <row r="8" spans="1:7" ht="15.6">
      <c r="A8" s="94"/>
      <c r="B8" s="94"/>
      <c r="C8" s="94"/>
      <c r="D8" s="94"/>
      <c r="E8" s="94"/>
      <c r="F8" s="94"/>
      <c r="G8" s="94"/>
    </row>
    <row r="9" spans="1:3" ht="15.6">
      <c r="A9" s="117" t="s">
        <v>121</v>
      </c>
      <c r="B9" s="97"/>
      <c r="C9" s="97"/>
    </row>
    <row r="10" spans="1:3" ht="15.6">
      <c r="A10" s="95"/>
      <c r="B10" s="97"/>
      <c r="C10" s="97"/>
    </row>
    <row r="11" spans="1:7" ht="24" customHeight="1">
      <c r="A11" s="98" t="s">
        <v>95</v>
      </c>
      <c r="B11" s="221"/>
      <c r="C11" s="221"/>
      <c r="D11" s="221"/>
      <c r="E11" s="221"/>
      <c r="F11" s="221"/>
      <c r="G11" s="221"/>
    </row>
    <row r="12" spans="1:7" ht="24" customHeight="1">
      <c r="A12" s="98" t="s">
        <v>96</v>
      </c>
      <c r="B12" s="116"/>
      <c r="C12" s="100"/>
      <c r="D12" s="100"/>
      <c r="E12" s="100"/>
      <c r="F12" s="100"/>
      <c r="G12" s="100"/>
    </row>
    <row r="13" spans="1:7" ht="24" customHeight="1">
      <c r="A13" s="101" t="s">
        <v>113</v>
      </c>
      <c r="B13" s="99"/>
      <c r="C13" s="100"/>
      <c r="D13" s="100"/>
      <c r="E13" s="100"/>
      <c r="F13" s="100"/>
      <c r="G13" s="100"/>
    </row>
    <row r="14" spans="1:7" ht="24" customHeight="1">
      <c r="A14" s="101" t="s">
        <v>114</v>
      </c>
      <c r="B14" s="99"/>
      <c r="C14" s="100"/>
      <c r="D14" s="100"/>
      <c r="E14" s="100"/>
      <c r="F14" s="100"/>
      <c r="G14" s="100"/>
    </row>
    <row r="15" spans="1:7" ht="24" customHeight="1">
      <c r="A15" s="98" t="s">
        <v>115</v>
      </c>
      <c r="B15" s="99"/>
      <c r="C15" s="100"/>
      <c r="D15" s="100"/>
      <c r="E15" s="100"/>
      <c r="F15" s="100"/>
      <c r="G15" s="100"/>
    </row>
    <row r="16" spans="1:7" ht="24" customHeight="1">
      <c r="A16" s="98" t="s">
        <v>116</v>
      </c>
      <c r="B16" s="99"/>
      <c r="C16" s="100"/>
      <c r="D16" s="100"/>
      <c r="E16" s="100"/>
      <c r="F16" s="100"/>
      <c r="G16" s="100"/>
    </row>
    <row r="17" spans="1:7" ht="24" customHeight="1">
      <c r="A17" s="98" t="s">
        <v>97</v>
      </c>
      <c r="B17" s="223"/>
      <c r="C17" s="221"/>
      <c r="D17" s="221"/>
      <c r="E17" s="221"/>
      <c r="F17" s="221"/>
      <c r="G17" s="221"/>
    </row>
    <row r="18" spans="1:7" ht="24" customHeight="1">
      <c r="A18" s="98" t="s">
        <v>98</v>
      </c>
      <c r="B18" s="221"/>
      <c r="C18" s="221"/>
      <c r="D18" s="100"/>
      <c r="E18" s="100"/>
      <c r="F18" s="100"/>
      <c r="G18" s="100"/>
    </row>
    <row r="19" spans="1:7" ht="24" customHeight="1">
      <c r="A19" s="98" t="s">
        <v>99</v>
      </c>
      <c r="B19" s="218"/>
      <c r="C19" s="218"/>
      <c r="D19" s="100"/>
      <c r="E19" s="100"/>
      <c r="F19" s="100"/>
      <c r="G19" s="100"/>
    </row>
    <row r="20" spans="1:7" ht="24" customHeight="1">
      <c r="A20" s="98" t="s">
        <v>100</v>
      </c>
      <c r="B20" s="218"/>
      <c r="C20" s="218"/>
      <c r="D20" s="100"/>
      <c r="E20" s="100"/>
      <c r="F20" s="100"/>
      <c r="G20" s="100"/>
    </row>
    <row r="21" spans="1:7" ht="24" customHeight="1">
      <c r="A21" s="98" t="s">
        <v>101</v>
      </c>
      <c r="B21" s="220"/>
      <c r="C21" s="218"/>
      <c r="D21" s="221"/>
      <c r="E21" s="100"/>
      <c r="F21" s="100"/>
      <c r="G21" s="100"/>
    </row>
    <row r="22" spans="2:7" ht="24" customHeight="1">
      <c r="B22" s="102"/>
      <c r="C22" s="102"/>
      <c r="D22" s="102"/>
      <c r="E22" s="102"/>
      <c r="F22" s="102"/>
      <c r="G22" s="102"/>
    </row>
    <row r="23" spans="1:7" ht="24" customHeight="1">
      <c r="A23" s="103"/>
      <c r="B23" s="104" t="s">
        <v>102</v>
      </c>
      <c r="C23" s="104" t="s">
        <v>103</v>
      </c>
      <c r="D23" s="104" t="s">
        <v>104</v>
      </c>
      <c r="E23" s="104" t="s">
        <v>105</v>
      </c>
      <c r="F23" s="104" t="s">
        <v>106</v>
      </c>
      <c r="G23" s="104" t="s">
        <v>117</v>
      </c>
    </row>
    <row r="24" spans="2:7" ht="24" customHeight="1">
      <c r="B24" s="105" t="s">
        <v>107</v>
      </c>
      <c r="C24" s="106"/>
      <c r="D24" s="107"/>
      <c r="E24" s="107"/>
      <c r="F24" s="108"/>
      <c r="G24" s="108"/>
    </row>
    <row r="25" spans="2:7" ht="24" customHeight="1">
      <c r="B25" s="105" t="s">
        <v>108</v>
      </c>
      <c r="C25" s="109"/>
      <c r="D25" s="110"/>
      <c r="E25" s="110"/>
      <c r="F25" s="111"/>
      <c r="G25" s="108"/>
    </row>
    <row r="26" spans="2:7" ht="24" customHeight="1">
      <c r="B26" s="112" t="s">
        <v>109</v>
      </c>
      <c r="C26" s="109"/>
      <c r="D26" s="110"/>
      <c r="E26" s="110"/>
      <c r="F26" s="111"/>
      <c r="G26" s="108"/>
    </row>
    <row r="27" spans="2:7" ht="24" customHeight="1">
      <c r="B27" s="102"/>
      <c r="C27" s="102"/>
      <c r="D27" s="102"/>
      <c r="E27" s="102"/>
      <c r="F27" s="102"/>
      <c r="G27" s="102"/>
    </row>
    <row r="28" spans="1:7" ht="24" customHeight="1">
      <c r="A28" s="103"/>
      <c r="B28" s="113" t="s">
        <v>110</v>
      </c>
      <c r="C28" s="109"/>
      <c r="D28" s="110"/>
      <c r="E28" s="110"/>
      <c r="F28" s="111"/>
      <c r="G28" s="111"/>
    </row>
    <row r="29" spans="2:7" ht="24" customHeight="1">
      <c r="B29" s="102"/>
      <c r="C29" s="102"/>
      <c r="D29" s="102"/>
      <c r="E29" s="102"/>
      <c r="F29" s="102"/>
      <c r="G29" s="102"/>
    </row>
    <row r="30" spans="1:7" ht="24" customHeight="1">
      <c r="A30" s="4" t="s">
        <v>111</v>
      </c>
      <c r="B30" s="102"/>
      <c r="C30" s="102"/>
      <c r="D30" s="102"/>
      <c r="E30" s="102"/>
      <c r="F30" s="102"/>
      <c r="G30" s="102"/>
    </row>
    <row r="31" spans="1:7" ht="24" customHeight="1">
      <c r="A31" s="103" t="s">
        <v>119</v>
      </c>
      <c r="B31" s="221"/>
      <c r="C31" s="221"/>
      <c r="D31" s="221"/>
      <c r="E31" s="102"/>
      <c r="F31" s="102"/>
      <c r="G31" s="102"/>
    </row>
    <row r="32" spans="1:7" ht="24" customHeight="1">
      <c r="A32" s="103" t="s">
        <v>120</v>
      </c>
      <c r="B32" s="218"/>
      <c r="C32" s="218"/>
      <c r="D32" s="218"/>
      <c r="E32" s="102"/>
      <c r="F32" s="102"/>
      <c r="G32" s="102"/>
    </row>
  </sheetData>
  <sheetProtection algorithmName="SHA-512" hashValue="cRvCd3GRwTT/LncFA375/seaxEjDHSKMChGIWNeW+IQnDkFwZjPVC9qowDH0oOm5S5cjZ1xK0eTuVLbktfT4QA==" saltValue="QZPp4bXgCKIBl/rEAxawpg==" spinCount="100000" sheet="1" objects="1" scenarios="1"/>
  <mergeCells count="10">
    <mergeCell ref="B32:D32"/>
    <mergeCell ref="B2:G2"/>
    <mergeCell ref="B21:D21"/>
    <mergeCell ref="B31:D31"/>
    <mergeCell ref="B4:G5"/>
    <mergeCell ref="B11:G11"/>
    <mergeCell ref="B17:G17"/>
    <mergeCell ref="B18:C18"/>
    <mergeCell ref="B19:C19"/>
    <mergeCell ref="B20:C20"/>
  </mergeCells>
  <printOptions/>
  <pageMargins left="0.1968503937007874" right="0.31496062992125984" top="0.3937007874015748" bottom="0.3937007874015748" header="0.31496062992125984" footer="0.3149606299212598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E9548-164F-45D7-891F-27C3E93A960B}">
  <sheetPr>
    <tabColor rgb="FFFFFF00"/>
    <pageSetUpPr fitToPage="1"/>
  </sheetPr>
  <dimension ref="B2:D25"/>
  <sheetViews>
    <sheetView workbookViewId="0" topLeftCell="A1">
      <selection activeCell="F16" sqref="F16"/>
    </sheetView>
  </sheetViews>
  <sheetFormatPr defaultColWidth="9.140625" defaultRowHeight="15"/>
  <cols>
    <col min="1" max="1" width="2.7109375" style="0" customWidth="1"/>
    <col min="2" max="2" width="4.28125" style="118" customWidth="1"/>
    <col min="3" max="3" width="107.28125" style="0" customWidth="1"/>
    <col min="4" max="4" width="2.7109375" style="0" customWidth="1"/>
  </cols>
  <sheetData>
    <row r="2" ht="18">
      <c r="C2" s="119" t="s">
        <v>188</v>
      </c>
    </row>
    <row r="3" ht="15">
      <c r="C3" s="17"/>
    </row>
    <row r="4" spans="2:3" ht="15">
      <c r="B4" s="118" t="s">
        <v>190</v>
      </c>
      <c r="C4" s="17" t="s">
        <v>298</v>
      </c>
    </row>
    <row r="5" spans="2:3" ht="15">
      <c r="B5" s="120" t="s">
        <v>158</v>
      </c>
      <c r="C5" s="121" t="s">
        <v>197</v>
      </c>
    </row>
    <row r="6" spans="2:3" ht="15">
      <c r="B6" s="120" t="s">
        <v>159</v>
      </c>
      <c r="C6" s="121" t="s">
        <v>198</v>
      </c>
    </row>
    <row r="7" spans="2:3" ht="15">
      <c r="B7" s="120" t="s">
        <v>160</v>
      </c>
      <c r="C7" s="121" t="s">
        <v>299</v>
      </c>
    </row>
    <row r="8" spans="2:3" ht="15">
      <c r="B8" s="120" t="s">
        <v>161</v>
      </c>
      <c r="C8" s="121" t="s">
        <v>300</v>
      </c>
    </row>
    <row r="9" ht="15">
      <c r="C9" s="17"/>
    </row>
    <row r="10" spans="2:3" ht="43.2">
      <c r="B10" s="118" t="s">
        <v>191</v>
      </c>
      <c r="C10" s="127" t="s">
        <v>301</v>
      </c>
    </row>
    <row r="11" ht="15">
      <c r="C11" s="125"/>
    </row>
    <row r="12" spans="2:3" ht="30" customHeight="1">
      <c r="B12" s="118" t="s">
        <v>192</v>
      </c>
      <c r="C12" s="124" t="s">
        <v>306</v>
      </c>
    </row>
    <row r="13" ht="14.4" customHeight="1">
      <c r="C13" s="125"/>
    </row>
    <row r="14" spans="2:3" ht="28.8">
      <c r="B14" s="118" t="s">
        <v>193</v>
      </c>
      <c r="C14" s="3" t="s">
        <v>309</v>
      </c>
    </row>
    <row r="15" ht="14.4" customHeight="1">
      <c r="C15" s="124"/>
    </row>
    <row r="16" spans="2:3" ht="72">
      <c r="B16" s="118">
        <v>5</v>
      </c>
      <c r="C16" s="3" t="s">
        <v>305</v>
      </c>
    </row>
    <row r="17" ht="15">
      <c r="C17" s="123"/>
    </row>
    <row r="18" spans="2:3" ht="45.6" customHeight="1">
      <c r="B18" s="118" t="s">
        <v>194</v>
      </c>
      <c r="C18" s="124" t="s">
        <v>304</v>
      </c>
    </row>
    <row r="19" ht="15">
      <c r="C19" s="124"/>
    </row>
    <row r="20" spans="2:3" ht="28.8">
      <c r="B20" s="118" t="s">
        <v>195</v>
      </c>
      <c r="C20" s="122" t="s">
        <v>303</v>
      </c>
    </row>
    <row r="21" ht="15">
      <c r="C21" s="123"/>
    </row>
    <row r="22" spans="2:3" ht="43.2">
      <c r="B22" s="118" t="s">
        <v>196</v>
      </c>
      <c r="C22" s="122" t="s">
        <v>199</v>
      </c>
    </row>
    <row r="23" ht="15">
      <c r="C23" s="123"/>
    </row>
    <row r="24" spans="3:4" ht="62.4">
      <c r="C24" s="126" t="s">
        <v>189</v>
      </c>
      <c r="D24" s="123"/>
    </row>
    <row r="25" spans="3:4" ht="15">
      <c r="C25" s="123"/>
      <c r="D25" s="122"/>
    </row>
  </sheetData>
  <sheetProtection algorithmName="SHA-512" hashValue="QwC3E4561Bkaagq842JWUxWCh0IhfdPcn8EnueaM3PVI5Ujol2QoTuy/GtDy27pNSWt/EupbSPwuwRrUrhN3cw==" saltValue="8Xy02Hnbt1cFGfrGeQQqXQ==" spinCount="100000" sheet="1" objects="1" scenarios="1"/>
  <printOptions/>
  <pageMargins left="0.7" right="0.7" top="0.75" bottom="0.75" header="0.3" footer="0.3"/>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E6683-FB89-4A5D-AA8A-265E63794059}">
  <sheetPr>
    <pageSetUpPr fitToPage="1"/>
  </sheetPr>
  <dimension ref="B2:W29"/>
  <sheetViews>
    <sheetView showGridLines="0" zoomScale="70" zoomScaleNormal="70" workbookViewId="0" topLeftCell="A2">
      <selection activeCell="M4" sqref="M4"/>
    </sheetView>
  </sheetViews>
  <sheetFormatPr defaultColWidth="9.140625" defaultRowHeight="15" outlineLevelCol="1"/>
  <cols>
    <col min="1" max="1" width="2.57421875" style="0" customWidth="1"/>
    <col min="2" max="2" width="6.8515625" style="0" customWidth="1"/>
    <col min="3" max="3" width="70.28125" style="0" customWidth="1"/>
    <col min="4" max="4" width="14.28125" style="0" customWidth="1"/>
    <col min="5" max="5" width="13.7109375" style="0" customWidth="1"/>
    <col min="6" max="11" width="8.00390625" style="0" customWidth="1"/>
    <col min="12" max="12" width="14.28125" style="0" customWidth="1"/>
    <col min="13" max="13" width="61.28125" style="0" customWidth="1"/>
    <col min="14" max="14" width="11.140625" style="0" customWidth="1"/>
    <col min="15" max="15" width="16.140625" style="0" customWidth="1"/>
    <col min="16" max="16" width="2.00390625" style="0" customWidth="1"/>
    <col min="17" max="17" width="24.7109375" style="0" hidden="1" customWidth="1" outlineLevel="1"/>
    <col min="18" max="18" width="31.421875" style="0" hidden="1" customWidth="1" outlineLevel="1"/>
    <col min="19" max="19" width="2.421875" style="0" customWidth="1" collapsed="1"/>
  </cols>
  <sheetData>
    <row r="2" spans="2:23" ht="22.8" customHeight="1">
      <c r="B2" s="136"/>
      <c r="C2" s="217" t="s">
        <v>165</v>
      </c>
      <c r="D2" s="247">
        <f>'Identif.'!B11</f>
        <v>0</v>
      </c>
      <c r="E2" s="247"/>
      <c r="F2" s="247"/>
      <c r="G2" s="247"/>
      <c r="H2" s="247"/>
      <c r="I2" s="247"/>
      <c r="J2" s="247"/>
      <c r="K2" s="247"/>
      <c r="S2" s="3"/>
      <c r="W2" s="3"/>
    </row>
    <row r="3" spans="5:23" ht="18">
      <c r="E3" s="18"/>
      <c r="F3" s="18"/>
      <c r="G3" s="18"/>
      <c r="H3" s="18"/>
      <c r="I3" s="18"/>
      <c r="J3" s="18"/>
      <c r="K3" s="18"/>
      <c r="L3" s="19"/>
      <c r="N3" s="5"/>
      <c r="S3" s="3"/>
      <c r="W3" s="3"/>
    </row>
    <row r="4" spans="2:15" ht="25.05" customHeight="1">
      <c r="B4" s="19"/>
      <c r="C4" s="20" t="s">
        <v>150</v>
      </c>
      <c r="M4" s="19"/>
      <c r="N4" s="19"/>
      <c r="O4" s="19"/>
    </row>
    <row r="5" spans="3:12" ht="63.6" customHeight="1">
      <c r="C5" s="21" t="s">
        <v>151</v>
      </c>
      <c r="L5" s="18"/>
    </row>
    <row r="7" spans="4:11" ht="19.95" customHeight="1">
      <c r="D7" s="22" t="s">
        <v>154</v>
      </c>
      <c r="E7" s="23"/>
      <c r="F7" s="23"/>
      <c r="G7" s="24"/>
      <c r="H7" s="24"/>
      <c r="I7" s="24"/>
      <c r="J7" s="24"/>
      <c r="K7" s="25"/>
    </row>
    <row r="8" spans="4:11" ht="19.95" customHeight="1">
      <c r="D8" s="26" t="s">
        <v>138</v>
      </c>
      <c r="E8" s="27" t="s">
        <v>137</v>
      </c>
      <c r="F8" s="28" t="s">
        <v>153</v>
      </c>
      <c r="G8" s="29"/>
      <c r="H8" s="29"/>
      <c r="I8" s="29"/>
      <c r="J8" s="29"/>
      <c r="K8" s="30"/>
    </row>
    <row r="9" spans="4:11" ht="19.95" customHeight="1">
      <c r="D9" s="26" t="s">
        <v>139</v>
      </c>
      <c r="E9" s="31"/>
      <c r="F9" s="251"/>
      <c r="G9" s="252"/>
      <c r="H9" s="252"/>
      <c r="I9" s="252"/>
      <c r="J9" s="252"/>
      <c r="K9" s="253"/>
    </row>
    <row r="10" spans="4:11" ht="19.95" customHeight="1">
      <c r="D10" s="32" t="s">
        <v>140</v>
      </c>
      <c r="E10" s="31"/>
      <c r="F10" s="251"/>
      <c r="G10" s="252"/>
      <c r="H10" s="252"/>
      <c r="I10" s="252"/>
      <c r="J10" s="252"/>
      <c r="K10" s="253"/>
    </row>
    <row r="12" ht="15" thickBot="1"/>
    <row r="13" spans="2:18" ht="25.05" customHeight="1" thickBot="1">
      <c r="B13" s="233" t="s">
        <v>142</v>
      </c>
      <c r="C13" s="234"/>
      <c r="D13" s="227" t="s">
        <v>152</v>
      </c>
      <c r="E13" s="228"/>
      <c r="F13" s="228"/>
      <c r="G13" s="228"/>
      <c r="H13" s="228"/>
      <c r="I13" s="228"/>
      <c r="J13" s="228"/>
      <c r="K13" s="228"/>
      <c r="L13" s="229"/>
      <c r="M13" s="245" t="s">
        <v>166</v>
      </c>
      <c r="N13" s="254" t="s">
        <v>168</v>
      </c>
      <c r="O13" s="255"/>
      <c r="Q13" s="243" t="s">
        <v>156</v>
      </c>
      <c r="R13" s="244"/>
    </row>
    <row r="14" spans="2:18" ht="57" customHeight="1" thickBot="1">
      <c r="B14" s="235"/>
      <c r="C14" s="236"/>
      <c r="D14" s="33" t="s">
        <v>307</v>
      </c>
      <c r="E14" s="34">
        <v>2017</v>
      </c>
      <c r="F14" s="34">
        <v>2018</v>
      </c>
      <c r="G14" s="34">
        <v>2019</v>
      </c>
      <c r="H14" s="34">
        <v>2020</v>
      </c>
      <c r="I14" s="34">
        <v>2021</v>
      </c>
      <c r="J14" s="34">
        <v>2022</v>
      </c>
      <c r="K14" s="35">
        <v>2023</v>
      </c>
      <c r="L14" s="216" t="s">
        <v>308</v>
      </c>
      <c r="M14" s="246"/>
      <c r="N14" s="256"/>
      <c r="O14" s="257"/>
      <c r="Q14" s="36" t="s">
        <v>155</v>
      </c>
      <c r="R14" s="37" t="s">
        <v>157</v>
      </c>
    </row>
    <row r="15" spans="2:18" ht="50.4" customHeight="1" thickBot="1">
      <c r="B15" s="38" t="s">
        <v>158</v>
      </c>
      <c r="C15" s="39" t="s">
        <v>141</v>
      </c>
      <c r="D15" s="40"/>
      <c r="E15" s="41"/>
      <c r="F15" s="41"/>
      <c r="G15" s="41"/>
      <c r="H15" s="41"/>
      <c r="I15" s="41"/>
      <c r="J15" s="41"/>
      <c r="K15" s="41"/>
      <c r="L15" s="42"/>
      <c r="M15" s="43"/>
      <c r="N15" s="44">
        <f>SUM(D15:L15)</f>
        <v>0</v>
      </c>
      <c r="O15" s="45" t="str">
        <f>IF(SUM(D15:L15)&gt;=2,"Válido","Não cumpre")</f>
        <v>Não cumpre</v>
      </c>
      <c r="Q15" s="46"/>
      <c r="R15" s="46"/>
    </row>
    <row r="16" spans="2:18" ht="53.4" customHeight="1" thickBot="1">
      <c r="B16" s="224" t="s">
        <v>159</v>
      </c>
      <c r="C16" s="47" t="s">
        <v>171</v>
      </c>
      <c r="D16" s="48"/>
      <c r="E16" s="49"/>
      <c r="F16" s="49"/>
      <c r="G16" s="49"/>
      <c r="H16" s="49"/>
      <c r="I16" s="49"/>
      <c r="J16" s="49"/>
      <c r="K16" s="49"/>
      <c r="L16" s="50"/>
      <c r="M16" s="51"/>
      <c r="N16" s="52">
        <f>SUM(D16:L16)</f>
        <v>0</v>
      </c>
      <c r="O16" s="53" t="str">
        <f>IF(OR(N16&gt;=2,N17&gt;=2),"Válido","Não válido")</f>
        <v>Não válido</v>
      </c>
      <c r="Q16" s="54"/>
      <c r="R16" s="54"/>
    </row>
    <row r="17" spans="2:18" ht="64.2" customHeight="1" thickBot="1">
      <c r="B17" s="225"/>
      <c r="C17" s="55" t="s">
        <v>144</v>
      </c>
      <c r="D17" s="56"/>
      <c r="E17" s="57"/>
      <c r="F17" s="57"/>
      <c r="G17" s="57"/>
      <c r="H17" s="57"/>
      <c r="I17" s="57"/>
      <c r="J17" s="57"/>
      <c r="K17" s="57"/>
      <c r="L17" s="58"/>
      <c r="M17" s="59"/>
      <c r="N17" s="60">
        <f>SUM(D17:L17)</f>
        <v>0</v>
      </c>
      <c r="O17" s="61"/>
      <c r="Q17" s="54"/>
      <c r="R17" s="54"/>
    </row>
    <row r="18" spans="2:18" ht="50.4" customHeight="1" thickBot="1">
      <c r="B18" s="38" t="s">
        <v>160</v>
      </c>
      <c r="C18" s="39" t="s">
        <v>143</v>
      </c>
      <c r="D18" s="62"/>
      <c r="E18" s="63"/>
      <c r="F18" s="63"/>
      <c r="G18" s="63"/>
      <c r="H18" s="63"/>
      <c r="I18" s="63"/>
      <c r="J18" s="63"/>
      <c r="K18" s="63"/>
      <c r="L18" s="42"/>
      <c r="M18" s="42"/>
      <c r="N18" s="64">
        <f>SUM(D18:L18)</f>
        <v>0</v>
      </c>
      <c r="O18" s="64" t="str">
        <f>IF(SUM(D18:L18)&gt;=2,"Válido","Não cumpre")</f>
        <v>Não cumpre</v>
      </c>
      <c r="Q18" s="54"/>
      <c r="R18" s="54"/>
    </row>
    <row r="19" spans="2:18" ht="48.6" customHeight="1">
      <c r="B19" s="230" t="s">
        <v>161</v>
      </c>
      <c r="C19" s="39" t="s">
        <v>145</v>
      </c>
      <c r="D19" s="65"/>
      <c r="E19" s="66"/>
      <c r="F19" s="66"/>
      <c r="G19" s="66"/>
      <c r="H19" s="66"/>
      <c r="I19" s="66"/>
      <c r="J19" s="66"/>
      <c r="K19" s="66"/>
      <c r="L19" s="66"/>
      <c r="M19" s="67"/>
      <c r="N19" s="68"/>
      <c r="O19" s="248" t="str">
        <f>IF(SUM(N20:N22)&gt;=2,"Válido","Não cumpre")</f>
        <v>Não cumpre</v>
      </c>
      <c r="Q19" s="54"/>
      <c r="R19" s="54"/>
    </row>
    <row r="20" spans="2:18" ht="15">
      <c r="B20" s="231"/>
      <c r="C20" s="76" t="s">
        <v>146</v>
      </c>
      <c r="D20" s="69"/>
      <c r="E20" s="70"/>
      <c r="F20" s="71"/>
      <c r="G20" s="71"/>
      <c r="H20" s="71"/>
      <c r="I20" s="70"/>
      <c r="J20" s="70"/>
      <c r="K20" s="72"/>
      <c r="L20" s="73"/>
      <c r="M20" s="73"/>
      <c r="N20" s="74">
        <f>SUM(D20:L20)</f>
        <v>0</v>
      </c>
      <c r="O20" s="249"/>
      <c r="Q20" s="75"/>
      <c r="R20" s="75"/>
    </row>
    <row r="21" spans="2:18" ht="15">
      <c r="B21" s="231"/>
      <c r="C21" s="76" t="s">
        <v>147</v>
      </c>
      <c r="D21" s="69"/>
      <c r="E21" s="70"/>
      <c r="F21" s="71"/>
      <c r="G21" s="71"/>
      <c r="H21" s="71"/>
      <c r="I21" s="70"/>
      <c r="J21" s="70"/>
      <c r="K21" s="72"/>
      <c r="L21" s="73"/>
      <c r="M21" s="73"/>
      <c r="N21" s="74">
        <f>SUM(D21:L21)</f>
        <v>0</v>
      </c>
      <c r="O21" s="249"/>
      <c r="Q21" s="77"/>
      <c r="R21" s="77"/>
    </row>
    <row r="22" spans="2:19" ht="15" thickBot="1">
      <c r="B22" s="232"/>
      <c r="C22" s="212" t="s">
        <v>148</v>
      </c>
      <c r="D22" s="78"/>
      <c r="E22" s="79"/>
      <c r="F22" s="80"/>
      <c r="G22" s="80"/>
      <c r="H22" s="80"/>
      <c r="I22" s="79"/>
      <c r="J22" s="79"/>
      <c r="K22" s="81"/>
      <c r="L22" s="82"/>
      <c r="M22" s="82"/>
      <c r="N22" s="83">
        <f>SUM(D22:L22)</f>
        <v>0</v>
      </c>
      <c r="O22" s="250"/>
      <c r="Q22" s="84"/>
      <c r="R22" s="84"/>
      <c r="S22" t="s">
        <v>163</v>
      </c>
    </row>
    <row r="23" spans="2:18" ht="46.8" customHeight="1">
      <c r="B23" s="224" t="s">
        <v>162</v>
      </c>
      <c r="C23" s="39" t="s">
        <v>149</v>
      </c>
      <c r="D23" s="85" t="s">
        <v>172</v>
      </c>
      <c r="E23" s="86"/>
      <c r="F23" s="86"/>
      <c r="G23" s="86"/>
      <c r="H23" s="86"/>
      <c r="I23" s="86"/>
      <c r="J23" s="86"/>
      <c r="K23" s="86"/>
      <c r="L23" s="86"/>
      <c r="M23" s="14"/>
      <c r="N23" s="53"/>
      <c r="O23" s="64" t="str">
        <f>IF(OR(N24&gt;=24,N25&gt;=24,N26&gt;=24,N27&gt;=24,N28&gt;=24,N29&gt;=24),"Válido","Não cumpre")</f>
        <v>Não cumpre</v>
      </c>
      <c r="Q23" s="46"/>
      <c r="R23" s="46"/>
    </row>
    <row r="24" spans="2:18" ht="15">
      <c r="B24" s="225"/>
      <c r="C24" s="213" t="s">
        <v>228</v>
      </c>
      <c r="D24" s="237">
        <v>1</v>
      </c>
      <c r="E24" s="238"/>
      <c r="F24" s="238"/>
      <c r="G24" s="238"/>
      <c r="H24" s="238"/>
      <c r="I24" s="238"/>
      <c r="J24" s="238"/>
      <c r="K24" s="238"/>
      <c r="L24" s="239"/>
      <c r="M24" s="73"/>
      <c r="N24" s="87">
        <f>IF(D24/24&gt;=1,D24,0)</f>
        <v>0</v>
      </c>
      <c r="O24" s="88" t="str">
        <f>IF(D24/24&gt;=1,"Válido","Não cumpre")</f>
        <v>Não cumpre</v>
      </c>
      <c r="Q24" s="75"/>
      <c r="R24" s="75"/>
    </row>
    <row r="25" spans="2:18" ht="15">
      <c r="B25" s="225"/>
      <c r="C25" s="213" t="s">
        <v>229</v>
      </c>
      <c r="D25" s="237">
        <v>2</v>
      </c>
      <c r="E25" s="238"/>
      <c r="F25" s="238"/>
      <c r="G25" s="238"/>
      <c r="H25" s="238"/>
      <c r="I25" s="238"/>
      <c r="J25" s="238"/>
      <c r="K25" s="238"/>
      <c r="L25" s="239"/>
      <c r="M25" s="73"/>
      <c r="N25" s="87">
        <f aca="true" t="shared" si="0" ref="N25:N29">IF(D25/24&gt;=1,D25,0)</f>
        <v>0</v>
      </c>
      <c r="O25" s="88" t="str">
        <f aca="true" t="shared" si="1" ref="O25:O29">IF(D25/24&gt;=1,"Válido","Não cumpre")</f>
        <v>Não cumpre</v>
      </c>
      <c r="Q25" s="75"/>
      <c r="R25" s="75"/>
    </row>
    <row r="26" spans="2:18" ht="15">
      <c r="B26" s="225"/>
      <c r="C26" s="214" t="s">
        <v>133</v>
      </c>
      <c r="D26" s="237">
        <v>3</v>
      </c>
      <c r="E26" s="238"/>
      <c r="F26" s="238"/>
      <c r="G26" s="238"/>
      <c r="H26" s="238"/>
      <c r="I26" s="238"/>
      <c r="J26" s="238"/>
      <c r="K26" s="238"/>
      <c r="L26" s="239"/>
      <c r="M26" s="73"/>
      <c r="N26" s="87">
        <f t="shared" si="0"/>
        <v>0</v>
      </c>
      <c r="O26" s="88" t="str">
        <f t="shared" si="1"/>
        <v>Não cumpre</v>
      </c>
      <c r="Q26" s="75"/>
      <c r="R26" s="75"/>
    </row>
    <row r="27" spans="2:18" ht="15">
      <c r="B27" s="225"/>
      <c r="C27" s="214" t="s">
        <v>134</v>
      </c>
      <c r="D27" s="237"/>
      <c r="E27" s="238"/>
      <c r="F27" s="238"/>
      <c r="G27" s="238"/>
      <c r="H27" s="238"/>
      <c r="I27" s="238"/>
      <c r="J27" s="238"/>
      <c r="K27" s="238"/>
      <c r="L27" s="239"/>
      <c r="M27" s="73"/>
      <c r="N27" s="87">
        <f t="shared" si="0"/>
        <v>0</v>
      </c>
      <c r="O27" s="88" t="str">
        <f t="shared" si="1"/>
        <v>Não cumpre</v>
      </c>
      <c r="Q27" s="75"/>
      <c r="R27" s="75"/>
    </row>
    <row r="28" spans="2:18" ht="15">
      <c r="B28" s="225"/>
      <c r="C28" s="214" t="s">
        <v>135</v>
      </c>
      <c r="D28" s="237"/>
      <c r="E28" s="238"/>
      <c r="F28" s="238"/>
      <c r="G28" s="238"/>
      <c r="H28" s="238"/>
      <c r="I28" s="238"/>
      <c r="J28" s="238"/>
      <c r="K28" s="238"/>
      <c r="L28" s="239"/>
      <c r="M28" s="73"/>
      <c r="N28" s="87">
        <f t="shared" si="0"/>
        <v>0</v>
      </c>
      <c r="O28" s="88" t="str">
        <f t="shared" si="1"/>
        <v>Não cumpre</v>
      </c>
      <c r="Q28" s="75"/>
      <c r="R28" s="75"/>
    </row>
    <row r="29" spans="2:18" ht="15" customHeight="1" thickBot="1">
      <c r="B29" s="226"/>
      <c r="C29" s="215" t="s">
        <v>136</v>
      </c>
      <c r="D29" s="240"/>
      <c r="E29" s="241"/>
      <c r="F29" s="241"/>
      <c r="G29" s="241"/>
      <c r="H29" s="241"/>
      <c r="I29" s="241"/>
      <c r="J29" s="241"/>
      <c r="K29" s="241"/>
      <c r="L29" s="242"/>
      <c r="M29" s="82"/>
      <c r="N29" s="89">
        <f t="shared" si="0"/>
        <v>0</v>
      </c>
      <c r="O29" s="90" t="str">
        <f t="shared" si="1"/>
        <v>Não cumpre</v>
      </c>
      <c r="Q29" s="91"/>
      <c r="R29" s="91"/>
    </row>
  </sheetData>
  <sheetProtection algorithmName="SHA-512" hashValue="TvHE9j+nIvz2wzPpjo5Axq9JoX2RFNn5vEScceeZQRia/nwaUGmmzNrBSp7MrY4wXdRLGKfQ0db3D7t4mCOHpg==" saltValue="JkYL0r1PiEwAL4cdKO4+Fw==" spinCount="100000" sheet="1" objects="1" scenarios="1" formatRows="0"/>
  <mergeCells count="18">
    <mergeCell ref="D2:K2"/>
    <mergeCell ref="O19:O22"/>
    <mergeCell ref="F9:K9"/>
    <mergeCell ref="F10:K10"/>
    <mergeCell ref="N13:O14"/>
    <mergeCell ref="Q13:R13"/>
    <mergeCell ref="M13:M14"/>
    <mergeCell ref="D24:L24"/>
    <mergeCell ref="D25:L25"/>
    <mergeCell ref="D26:L26"/>
    <mergeCell ref="B23:B29"/>
    <mergeCell ref="D13:L13"/>
    <mergeCell ref="B19:B22"/>
    <mergeCell ref="B13:C14"/>
    <mergeCell ref="B16:B17"/>
    <mergeCell ref="D27:L27"/>
    <mergeCell ref="D28:L28"/>
    <mergeCell ref="D29:L29"/>
  </mergeCells>
  <printOptions/>
  <pageMargins left="0.21" right="0.16" top="0.75" bottom="0.75" header="0.3" footer="0.3"/>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3C44-81C3-486E-B37B-FE067D13C61C}">
  <sheetPr>
    <pageSetUpPr fitToPage="1"/>
  </sheetPr>
  <dimension ref="A2:V136"/>
  <sheetViews>
    <sheetView showGridLines="0" tabSelected="1" zoomScale="70" zoomScaleNormal="70" workbookViewId="0" topLeftCell="A109">
      <selection activeCell="AD69" sqref="AD69"/>
    </sheetView>
  </sheetViews>
  <sheetFormatPr defaultColWidth="9.140625" defaultRowHeight="15"/>
  <cols>
    <col min="1" max="1" width="3.00390625" style="0" customWidth="1"/>
    <col min="2" max="2" width="28.28125" style="0" customWidth="1"/>
    <col min="3" max="3" width="8.28125" style="0" customWidth="1"/>
    <col min="4" max="4" width="22.28125" style="0" customWidth="1"/>
    <col min="5" max="6" width="10.57421875" style="0" customWidth="1"/>
    <col min="7" max="7" width="14.57421875" style="0" customWidth="1"/>
    <col min="8" max="8" width="16.8515625" style="0" customWidth="1"/>
    <col min="10" max="10" width="7.28125" style="0" customWidth="1"/>
    <col min="11" max="11" width="14.140625" style="0" customWidth="1"/>
    <col min="12" max="12" width="6.7109375" style="0" customWidth="1"/>
    <col min="13" max="13" width="9.28125" style="0" customWidth="1"/>
    <col min="14" max="14" width="17.00390625" style="0" customWidth="1"/>
    <col min="15" max="15" width="23.8515625" style="0" customWidth="1"/>
    <col min="16" max="16" width="2.28125" style="0" customWidth="1"/>
    <col min="17" max="17" width="14.28125" style="0" customWidth="1"/>
    <col min="18" max="18" width="6.7109375" style="0" customWidth="1"/>
    <col min="19" max="19" width="9.28125" style="0" customWidth="1"/>
    <col min="20" max="20" width="17.00390625" style="0" customWidth="1"/>
    <col min="21" max="21" width="30.140625" style="0" customWidth="1"/>
    <col min="22" max="22" width="2.140625" style="0" customWidth="1"/>
  </cols>
  <sheetData>
    <row r="1" ht="15" thickBot="1"/>
    <row r="2" spans="11:21" ht="18.6" thickBot="1">
      <c r="K2" s="258" t="s">
        <v>243</v>
      </c>
      <c r="L2" s="259"/>
      <c r="M2" s="259"/>
      <c r="N2" s="259"/>
      <c r="O2" s="260"/>
      <c r="Q2" s="258" t="s">
        <v>244</v>
      </c>
      <c r="R2" s="259"/>
      <c r="S2" s="259"/>
      <c r="T2" s="259"/>
      <c r="U2" s="260"/>
    </row>
    <row r="3" spans="11:21" ht="21.6" thickBot="1">
      <c r="K3" s="261"/>
      <c r="L3" s="262"/>
      <c r="M3" s="262"/>
      <c r="N3" s="262"/>
      <c r="O3" s="263"/>
      <c r="Q3" s="264"/>
      <c r="R3" s="265"/>
      <c r="S3" s="265"/>
      <c r="T3" s="265"/>
      <c r="U3" s="266"/>
    </row>
    <row r="4" ht="15" thickBot="1"/>
    <row r="5" spans="2:21" ht="15">
      <c r="B5" s="115"/>
      <c r="C5" s="130"/>
      <c r="D5" s="130"/>
      <c r="E5" s="130"/>
      <c r="F5" s="130"/>
      <c r="G5" s="130"/>
      <c r="H5" s="130"/>
      <c r="I5" s="130"/>
      <c r="J5" s="15"/>
      <c r="K5" s="267" t="s">
        <v>245</v>
      </c>
      <c r="L5" s="268"/>
      <c r="M5" s="268"/>
      <c r="N5" s="268"/>
      <c r="O5" s="269"/>
      <c r="Q5" s="267" t="s">
        <v>246</v>
      </c>
      <c r="R5" s="268"/>
      <c r="S5" s="268"/>
      <c r="T5" s="268"/>
      <c r="U5" s="269"/>
    </row>
    <row r="6" spans="1:22" ht="23.4">
      <c r="A6" s="131"/>
      <c r="B6" s="290" t="s">
        <v>247</v>
      </c>
      <c r="C6" s="291"/>
      <c r="D6" s="291"/>
      <c r="E6" s="291"/>
      <c r="F6" s="291"/>
      <c r="G6" s="291"/>
      <c r="H6" s="291"/>
      <c r="I6" s="291"/>
      <c r="J6" s="292"/>
      <c r="K6" s="270"/>
      <c r="L6" s="271"/>
      <c r="M6" s="271"/>
      <c r="N6" s="271"/>
      <c r="O6" s="272"/>
      <c r="Q6" s="270"/>
      <c r="R6" s="271"/>
      <c r="S6" s="271"/>
      <c r="T6" s="271"/>
      <c r="U6" s="272"/>
      <c r="V6" s="131"/>
    </row>
    <row r="7" spans="1:22" ht="17.4">
      <c r="A7" s="132"/>
      <c r="B7" s="293" t="s">
        <v>248</v>
      </c>
      <c r="C7" s="294"/>
      <c r="D7" s="294"/>
      <c r="E7" s="294"/>
      <c r="F7" s="294"/>
      <c r="G7" s="294"/>
      <c r="H7" s="294"/>
      <c r="I7" s="294"/>
      <c r="J7" s="295"/>
      <c r="K7" s="270"/>
      <c r="L7" s="271"/>
      <c r="M7" s="271"/>
      <c r="N7" s="271"/>
      <c r="O7" s="272"/>
      <c r="Q7" s="270"/>
      <c r="R7" s="271"/>
      <c r="S7" s="271"/>
      <c r="T7" s="271"/>
      <c r="U7" s="272"/>
      <c r="V7" s="132"/>
    </row>
    <row r="8" spans="2:21" ht="15" thickBot="1">
      <c r="B8" s="133"/>
      <c r="C8" s="134"/>
      <c r="D8" s="134"/>
      <c r="E8" s="134"/>
      <c r="F8" s="134"/>
      <c r="G8" s="134"/>
      <c r="H8" s="134"/>
      <c r="I8" s="134"/>
      <c r="J8" s="135"/>
      <c r="K8" s="273"/>
      <c r="L8" s="274"/>
      <c r="M8" s="274"/>
      <c r="N8" s="274"/>
      <c r="O8" s="275"/>
      <c r="Q8" s="273"/>
      <c r="R8" s="274"/>
      <c r="S8" s="274"/>
      <c r="T8" s="274"/>
      <c r="U8" s="275"/>
    </row>
    <row r="9" spans="1:22" ht="63" thickBot="1">
      <c r="A9" s="136"/>
      <c r="B9" s="137" t="s">
        <v>0</v>
      </c>
      <c r="C9" s="138" t="s">
        <v>1</v>
      </c>
      <c r="D9" s="296" t="s">
        <v>170</v>
      </c>
      <c r="E9" s="297"/>
      <c r="F9" s="297"/>
      <c r="G9" s="298"/>
      <c r="H9" s="138" t="s">
        <v>2</v>
      </c>
      <c r="I9" s="138" t="s">
        <v>3</v>
      </c>
      <c r="J9" s="138" t="s">
        <v>249</v>
      </c>
      <c r="K9" s="137" t="s">
        <v>250</v>
      </c>
      <c r="L9" s="296" t="s">
        <v>137</v>
      </c>
      <c r="M9" s="298"/>
      <c r="N9" s="138" t="s">
        <v>251</v>
      </c>
      <c r="O9" s="138" t="s">
        <v>132</v>
      </c>
      <c r="Q9" s="137" t="s">
        <v>250</v>
      </c>
      <c r="R9" s="296" t="s">
        <v>137</v>
      </c>
      <c r="S9" s="298"/>
      <c r="T9" s="138" t="s">
        <v>251</v>
      </c>
      <c r="U9" s="138" t="s">
        <v>169</v>
      </c>
      <c r="V9" s="136"/>
    </row>
    <row r="10" spans="1:22" ht="18.6" thickBot="1">
      <c r="A10" s="136"/>
      <c r="B10" s="139" t="s">
        <v>4</v>
      </c>
      <c r="C10" s="140" t="s">
        <v>5</v>
      </c>
      <c r="D10" s="296" t="s">
        <v>6</v>
      </c>
      <c r="E10" s="297"/>
      <c r="F10" s="297"/>
      <c r="G10" s="298"/>
      <c r="H10" s="140" t="s">
        <v>7</v>
      </c>
      <c r="I10" s="140" t="s">
        <v>8</v>
      </c>
      <c r="J10" s="140" t="s">
        <v>9</v>
      </c>
      <c r="K10" s="141" t="s">
        <v>125</v>
      </c>
      <c r="L10" s="299" t="s">
        <v>126</v>
      </c>
      <c r="M10" s="299"/>
      <c r="N10" s="141" t="s">
        <v>127</v>
      </c>
      <c r="O10" s="141" t="s">
        <v>128</v>
      </c>
      <c r="P10" s="136"/>
      <c r="Q10" s="141" t="s">
        <v>252</v>
      </c>
      <c r="R10" s="299" t="s">
        <v>129</v>
      </c>
      <c r="S10" s="299"/>
      <c r="T10" s="141" t="s">
        <v>130</v>
      </c>
      <c r="U10" s="141" t="s">
        <v>131</v>
      </c>
      <c r="V10" s="136"/>
    </row>
    <row r="11" spans="2:21" ht="43.8" customHeight="1" thickBot="1">
      <c r="B11" s="276" t="s">
        <v>253</v>
      </c>
      <c r="C11" s="10" t="s">
        <v>10</v>
      </c>
      <c r="D11" s="279" t="s">
        <v>295</v>
      </c>
      <c r="E11" s="280"/>
      <c r="F11" s="281"/>
      <c r="G11" s="12" t="s">
        <v>11</v>
      </c>
      <c r="H11" s="10" t="s">
        <v>12</v>
      </c>
      <c r="I11" s="142">
        <v>6</v>
      </c>
      <c r="J11" s="285">
        <v>20</v>
      </c>
      <c r="K11" s="143"/>
      <c r="L11" s="288">
        <f>K11*I11</f>
        <v>0</v>
      </c>
      <c r="M11" s="288"/>
      <c r="N11" s="289">
        <f>IF(SUM(L11:L15)&gt;J11,J11,SUM(L11:L15))</f>
        <v>0</v>
      </c>
      <c r="O11" s="144"/>
      <c r="Q11" s="145"/>
      <c r="R11" s="288">
        <f>Q11*$I11</f>
        <v>0</v>
      </c>
      <c r="S11" s="288"/>
      <c r="T11" s="289">
        <f>IF(SUM(R11:R15)&gt;$J11,$J11,SUM(R11:R15))</f>
        <v>0</v>
      </c>
      <c r="U11" s="146"/>
    </row>
    <row r="12" spans="2:21" ht="43.8" customHeight="1" thickBot="1">
      <c r="B12" s="277"/>
      <c r="C12" s="11" t="s">
        <v>13</v>
      </c>
      <c r="D12" s="282"/>
      <c r="E12" s="283"/>
      <c r="F12" s="284"/>
      <c r="G12" s="13" t="s">
        <v>14</v>
      </c>
      <c r="H12" s="11" t="s">
        <v>12</v>
      </c>
      <c r="I12" s="147">
        <v>4</v>
      </c>
      <c r="J12" s="286"/>
      <c r="K12" s="143"/>
      <c r="L12" s="288">
        <f>K12*I12</f>
        <v>0</v>
      </c>
      <c r="M12" s="288"/>
      <c r="N12" s="289"/>
      <c r="O12" s="148"/>
      <c r="Q12" s="145"/>
      <c r="R12" s="288">
        <f aca="true" t="shared" si="0" ref="R12:R55">Q12*$I12</f>
        <v>0</v>
      </c>
      <c r="S12" s="288"/>
      <c r="T12" s="289"/>
      <c r="U12" s="149"/>
    </row>
    <row r="13" spans="2:21" ht="43.8" customHeight="1" thickBot="1">
      <c r="B13" s="277"/>
      <c r="C13" s="11" t="s">
        <v>15</v>
      </c>
      <c r="D13" s="279" t="s">
        <v>296</v>
      </c>
      <c r="E13" s="280"/>
      <c r="F13" s="281"/>
      <c r="G13" s="10" t="s">
        <v>11</v>
      </c>
      <c r="H13" s="11" t="s">
        <v>12</v>
      </c>
      <c r="I13" s="147">
        <v>5</v>
      </c>
      <c r="J13" s="286"/>
      <c r="K13" s="143"/>
      <c r="L13" s="288">
        <f>K13*I13</f>
        <v>0</v>
      </c>
      <c r="M13" s="288"/>
      <c r="N13" s="289"/>
      <c r="O13" s="148"/>
      <c r="Q13" s="145"/>
      <c r="R13" s="288">
        <f t="shared" si="0"/>
        <v>0</v>
      </c>
      <c r="S13" s="288"/>
      <c r="T13" s="289"/>
      <c r="U13" s="149"/>
    </row>
    <row r="14" spans="2:21" ht="43.8" customHeight="1" thickBot="1">
      <c r="B14" s="277"/>
      <c r="C14" s="11" t="s">
        <v>16</v>
      </c>
      <c r="D14" s="282"/>
      <c r="E14" s="283"/>
      <c r="F14" s="284"/>
      <c r="G14" s="10" t="s">
        <v>14</v>
      </c>
      <c r="H14" s="11" t="s">
        <v>12</v>
      </c>
      <c r="I14" s="147">
        <v>3</v>
      </c>
      <c r="J14" s="286"/>
      <c r="K14" s="143"/>
      <c r="L14" s="288">
        <f>K14*I14</f>
        <v>0</v>
      </c>
      <c r="M14" s="288"/>
      <c r="N14" s="289"/>
      <c r="O14" s="148"/>
      <c r="Q14" s="145"/>
      <c r="R14" s="288">
        <f t="shared" si="0"/>
        <v>0</v>
      </c>
      <c r="S14" s="288"/>
      <c r="T14" s="289"/>
      <c r="U14" s="149"/>
    </row>
    <row r="15" spans="2:21" ht="42" customHeight="1" thickBot="1">
      <c r="B15" s="278"/>
      <c r="C15" s="11" t="s">
        <v>17</v>
      </c>
      <c r="D15" s="300" t="s">
        <v>297</v>
      </c>
      <c r="E15" s="300"/>
      <c r="F15" s="300"/>
      <c r="G15" s="300"/>
      <c r="H15" s="11" t="s">
        <v>18</v>
      </c>
      <c r="I15" s="147">
        <v>0.5</v>
      </c>
      <c r="J15" s="287"/>
      <c r="K15" s="143"/>
      <c r="L15" s="301">
        <f>I15*K15</f>
        <v>0</v>
      </c>
      <c r="M15" s="301"/>
      <c r="N15" s="289"/>
      <c r="O15" s="148"/>
      <c r="Q15" s="145"/>
      <c r="R15" s="288">
        <f t="shared" si="0"/>
        <v>0</v>
      </c>
      <c r="S15" s="288"/>
      <c r="T15" s="289"/>
      <c r="U15" s="149"/>
    </row>
    <row r="16" spans="1:22" ht="18.6" thickBot="1">
      <c r="A16" s="6"/>
      <c r="B16" s="150"/>
      <c r="C16" s="151"/>
      <c r="D16" s="151"/>
      <c r="E16" s="151"/>
      <c r="F16" s="151"/>
      <c r="G16" s="151"/>
      <c r="H16" s="151"/>
      <c r="I16" s="151"/>
      <c r="J16" s="152"/>
      <c r="K16" s="153" t="s">
        <v>254</v>
      </c>
      <c r="L16" s="302">
        <f>SUM(L11:L15)</f>
        <v>0</v>
      </c>
      <c r="M16" s="302"/>
      <c r="N16" s="154">
        <f>N11</f>
        <v>0</v>
      </c>
      <c r="O16" s="203"/>
      <c r="P16" s="6"/>
      <c r="Q16" s="155" t="s">
        <v>254</v>
      </c>
      <c r="R16" s="302">
        <f>SUM(R11:R15)</f>
        <v>0</v>
      </c>
      <c r="S16" s="302"/>
      <c r="T16" s="154">
        <f>T11</f>
        <v>0</v>
      </c>
      <c r="U16" s="203"/>
      <c r="V16" s="6"/>
    </row>
    <row r="17" spans="2:21" ht="45.6" customHeight="1" thickBot="1">
      <c r="B17" s="305" t="s">
        <v>255</v>
      </c>
      <c r="C17" s="11" t="s">
        <v>19</v>
      </c>
      <c r="D17" s="279" t="s">
        <v>230</v>
      </c>
      <c r="E17" s="280"/>
      <c r="F17" s="281"/>
      <c r="G17" s="11" t="s">
        <v>202</v>
      </c>
      <c r="H17" s="13" t="s">
        <v>203</v>
      </c>
      <c r="I17" s="147">
        <v>5</v>
      </c>
      <c r="J17" s="314">
        <v>30</v>
      </c>
      <c r="K17" s="143"/>
      <c r="L17" s="288">
        <f aca="true" t="shared" si="1" ref="L17:L34">I17*K17</f>
        <v>0</v>
      </c>
      <c r="M17" s="288"/>
      <c r="N17" s="303">
        <f>IF(SUM(L17:L34)&gt;J17,J17,SUM(L17:L34))</f>
        <v>0</v>
      </c>
      <c r="O17" s="144"/>
      <c r="Q17" s="145"/>
      <c r="R17" s="288">
        <f t="shared" si="0"/>
        <v>0</v>
      </c>
      <c r="S17" s="288"/>
      <c r="T17" s="303">
        <f>IF(SUM(R17:R34)&gt;$J17,$J17,SUM(R17:R34))</f>
        <v>0</v>
      </c>
      <c r="U17" s="146"/>
    </row>
    <row r="18" spans="2:21" ht="45.6" customHeight="1" thickBot="1">
      <c r="B18" s="305"/>
      <c r="C18" s="11" t="s">
        <v>201</v>
      </c>
      <c r="D18" s="282"/>
      <c r="E18" s="283"/>
      <c r="F18" s="284"/>
      <c r="G18" s="11" t="s">
        <v>256</v>
      </c>
      <c r="H18" s="13" t="s">
        <v>203</v>
      </c>
      <c r="I18" s="147">
        <v>2.5</v>
      </c>
      <c r="J18" s="315"/>
      <c r="K18" s="143"/>
      <c r="L18" s="288">
        <f t="shared" si="1"/>
        <v>0</v>
      </c>
      <c r="M18" s="288"/>
      <c r="N18" s="303"/>
      <c r="O18" s="148"/>
      <c r="Q18" s="145"/>
      <c r="R18" s="288">
        <f t="shared" si="0"/>
        <v>0</v>
      </c>
      <c r="S18" s="288"/>
      <c r="T18" s="303"/>
      <c r="U18" s="149"/>
    </row>
    <row r="19" spans="2:21" ht="45.6" customHeight="1" thickBot="1">
      <c r="B19" s="305"/>
      <c r="C19" s="11" t="s">
        <v>20</v>
      </c>
      <c r="D19" s="304" t="s">
        <v>231</v>
      </c>
      <c r="E19" s="307" t="s">
        <v>21</v>
      </c>
      <c r="F19" s="308"/>
      <c r="G19" s="11" t="s">
        <v>202</v>
      </c>
      <c r="H19" s="12" t="s">
        <v>22</v>
      </c>
      <c r="I19" s="142">
        <v>3</v>
      </c>
      <c r="J19" s="315"/>
      <c r="K19" s="143"/>
      <c r="L19" s="288">
        <f t="shared" si="1"/>
        <v>0</v>
      </c>
      <c r="M19" s="288"/>
      <c r="N19" s="303"/>
      <c r="O19" s="148"/>
      <c r="Q19" s="145"/>
      <c r="R19" s="288">
        <f t="shared" si="0"/>
        <v>0</v>
      </c>
      <c r="S19" s="288"/>
      <c r="T19" s="303"/>
      <c r="U19" s="149"/>
    </row>
    <row r="20" spans="2:21" ht="45.6" customHeight="1" thickBot="1">
      <c r="B20" s="305"/>
      <c r="C20" s="11" t="s">
        <v>204</v>
      </c>
      <c r="D20" s="305"/>
      <c r="E20" s="309"/>
      <c r="F20" s="310"/>
      <c r="G20" s="11" t="s">
        <v>256</v>
      </c>
      <c r="H20" s="12" t="s">
        <v>22</v>
      </c>
      <c r="I20" s="142">
        <v>1.5</v>
      </c>
      <c r="J20" s="315"/>
      <c r="K20" s="143"/>
      <c r="L20" s="288">
        <f t="shared" si="1"/>
        <v>0</v>
      </c>
      <c r="M20" s="288"/>
      <c r="N20" s="303"/>
      <c r="O20" s="148"/>
      <c r="Q20" s="145"/>
      <c r="R20" s="288">
        <f t="shared" si="0"/>
        <v>0</v>
      </c>
      <c r="S20" s="288"/>
      <c r="T20" s="303"/>
      <c r="U20" s="149"/>
    </row>
    <row r="21" spans="2:21" ht="45.6" customHeight="1" thickBot="1">
      <c r="B21" s="305"/>
      <c r="C21" s="11" t="s">
        <v>23</v>
      </c>
      <c r="D21" s="305"/>
      <c r="E21" s="307" t="s">
        <v>24</v>
      </c>
      <c r="F21" s="308"/>
      <c r="G21" s="11" t="s">
        <v>202</v>
      </c>
      <c r="H21" s="12" t="s">
        <v>22</v>
      </c>
      <c r="I21" s="2">
        <v>5</v>
      </c>
      <c r="J21" s="315"/>
      <c r="K21" s="143"/>
      <c r="L21" s="288">
        <f t="shared" si="1"/>
        <v>0</v>
      </c>
      <c r="M21" s="288"/>
      <c r="N21" s="303"/>
      <c r="O21" s="148"/>
      <c r="Q21" s="145"/>
      <c r="R21" s="288">
        <f t="shared" si="0"/>
        <v>0</v>
      </c>
      <c r="S21" s="288"/>
      <c r="T21" s="303"/>
      <c r="U21" s="149"/>
    </row>
    <row r="22" spans="2:21" ht="45.6" customHeight="1" thickBot="1">
      <c r="B22" s="305"/>
      <c r="C22" s="11" t="s">
        <v>205</v>
      </c>
      <c r="D22" s="306"/>
      <c r="E22" s="309"/>
      <c r="F22" s="310"/>
      <c r="G22" s="11" t="s">
        <v>256</v>
      </c>
      <c r="H22" s="12" t="s">
        <v>22</v>
      </c>
      <c r="I22" s="2">
        <v>2.5</v>
      </c>
      <c r="J22" s="315"/>
      <c r="K22" s="143"/>
      <c r="L22" s="288">
        <f t="shared" si="1"/>
        <v>0</v>
      </c>
      <c r="M22" s="288"/>
      <c r="N22" s="303"/>
      <c r="O22" s="148"/>
      <c r="Q22" s="145"/>
      <c r="R22" s="288">
        <f t="shared" si="0"/>
        <v>0</v>
      </c>
      <c r="S22" s="288"/>
      <c r="T22" s="303"/>
      <c r="U22" s="149"/>
    </row>
    <row r="23" spans="2:21" ht="41.4" customHeight="1" thickBot="1">
      <c r="B23" s="305"/>
      <c r="C23" s="11" t="s">
        <v>25</v>
      </c>
      <c r="D23" s="304" t="s">
        <v>232</v>
      </c>
      <c r="E23" s="307" t="s">
        <v>52</v>
      </c>
      <c r="F23" s="308"/>
      <c r="G23" s="11" t="s">
        <v>202</v>
      </c>
      <c r="H23" s="156" t="s">
        <v>206</v>
      </c>
      <c r="I23" s="1">
        <v>6</v>
      </c>
      <c r="J23" s="315"/>
      <c r="K23" s="143"/>
      <c r="L23" s="288">
        <f t="shared" si="1"/>
        <v>0</v>
      </c>
      <c r="M23" s="288"/>
      <c r="N23" s="303"/>
      <c r="O23" s="148"/>
      <c r="Q23" s="145"/>
      <c r="R23" s="288">
        <f t="shared" si="0"/>
        <v>0</v>
      </c>
      <c r="S23" s="288"/>
      <c r="T23" s="303"/>
      <c r="U23" s="149"/>
    </row>
    <row r="24" spans="2:21" ht="41.4" customHeight="1" thickBot="1">
      <c r="B24" s="305"/>
      <c r="C24" s="11" t="s">
        <v>26</v>
      </c>
      <c r="D24" s="305"/>
      <c r="E24" s="309"/>
      <c r="F24" s="310"/>
      <c r="G24" s="11" t="s">
        <v>256</v>
      </c>
      <c r="H24" s="156" t="s">
        <v>206</v>
      </c>
      <c r="I24" s="1">
        <v>3</v>
      </c>
      <c r="J24" s="315"/>
      <c r="K24" s="143"/>
      <c r="L24" s="288">
        <f t="shared" si="1"/>
        <v>0</v>
      </c>
      <c r="M24" s="288"/>
      <c r="N24" s="303"/>
      <c r="O24" s="148"/>
      <c r="Q24" s="145"/>
      <c r="R24" s="288">
        <f t="shared" si="0"/>
        <v>0</v>
      </c>
      <c r="S24" s="288"/>
      <c r="T24" s="303"/>
      <c r="U24" s="149"/>
    </row>
    <row r="25" spans="2:21" ht="41.4" customHeight="1" thickBot="1">
      <c r="B25" s="305"/>
      <c r="C25" s="11" t="s">
        <v>27</v>
      </c>
      <c r="D25" s="305"/>
      <c r="E25" s="307" t="s">
        <v>53</v>
      </c>
      <c r="F25" s="308"/>
      <c r="G25" s="11" t="s">
        <v>202</v>
      </c>
      <c r="H25" s="156" t="s">
        <v>206</v>
      </c>
      <c r="I25" s="1">
        <v>5</v>
      </c>
      <c r="J25" s="315"/>
      <c r="K25" s="143"/>
      <c r="L25" s="288">
        <f t="shared" si="1"/>
        <v>0</v>
      </c>
      <c r="M25" s="288"/>
      <c r="N25" s="303"/>
      <c r="O25" s="148"/>
      <c r="Q25" s="145"/>
      <c r="R25" s="288">
        <f t="shared" si="0"/>
        <v>0</v>
      </c>
      <c r="S25" s="288"/>
      <c r="T25" s="303"/>
      <c r="U25" s="149"/>
    </row>
    <row r="26" spans="2:21" ht="41.4" customHeight="1" thickBot="1">
      <c r="B26" s="305"/>
      <c r="C26" s="11" t="s">
        <v>28</v>
      </c>
      <c r="D26" s="305"/>
      <c r="E26" s="309"/>
      <c r="F26" s="310"/>
      <c r="G26" s="11" t="s">
        <v>256</v>
      </c>
      <c r="H26" s="156" t="s">
        <v>206</v>
      </c>
      <c r="I26" s="1">
        <v>2.5</v>
      </c>
      <c r="J26" s="315"/>
      <c r="K26" s="143"/>
      <c r="L26" s="288">
        <f t="shared" si="1"/>
        <v>0</v>
      </c>
      <c r="M26" s="288"/>
      <c r="N26" s="303"/>
      <c r="O26" s="148"/>
      <c r="Q26" s="145"/>
      <c r="R26" s="288">
        <f t="shared" si="0"/>
        <v>0</v>
      </c>
      <c r="S26" s="288"/>
      <c r="T26" s="303"/>
      <c r="U26" s="149"/>
    </row>
    <row r="27" spans="2:21" ht="41.4" customHeight="1" thickBot="1">
      <c r="B27" s="305"/>
      <c r="C27" s="11" t="s">
        <v>29</v>
      </c>
      <c r="D27" s="305"/>
      <c r="E27" s="307" t="s">
        <v>54</v>
      </c>
      <c r="F27" s="308"/>
      <c r="G27" s="11" t="s">
        <v>202</v>
      </c>
      <c r="H27" s="156" t="s">
        <v>206</v>
      </c>
      <c r="I27" s="1">
        <v>4</v>
      </c>
      <c r="J27" s="315"/>
      <c r="K27" s="143"/>
      <c r="L27" s="288">
        <f t="shared" si="1"/>
        <v>0</v>
      </c>
      <c r="M27" s="288"/>
      <c r="N27" s="303"/>
      <c r="O27" s="148"/>
      <c r="Q27" s="145"/>
      <c r="R27" s="288">
        <f t="shared" si="0"/>
        <v>0</v>
      </c>
      <c r="S27" s="288"/>
      <c r="T27" s="303"/>
      <c r="U27" s="149"/>
    </row>
    <row r="28" spans="2:21" ht="41.4" customHeight="1" thickBot="1">
      <c r="B28" s="305"/>
      <c r="C28" s="11" t="s">
        <v>207</v>
      </c>
      <c r="D28" s="305"/>
      <c r="E28" s="309"/>
      <c r="F28" s="310"/>
      <c r="G28" s="11" t="s">
        <v>256</v>
      </c>
      <c r="H28" s="156" t="s">
        <v>206</v>
      </c>
      <c r="I28" s="157">
        <v>2</v>
      </c>
      <c r="J28" s="315"/>
      <c r="K28" s="143"/>
      <c r="L28" s="288">
        <f t="shared" si="1"/>
        <v>0</v>
      </c>
      <c r="M28" s="288"/>
      <c r="N28" s="303"/>
      <c r="O28" s="148"/>
      <c r="Q28" s="145"/>
      <c r="R28" s="288">
        <f t="shared" si="0"/>
        <v>0</v>
      </c>
      <c r="S28" s="288"/>
      <c r="T28" s="303"/>
      <c r="U28" s="149"/>
    </row>
    <row r="29" spans="2:21" ht="41.4" customHeight="1" thickBot="1">
      <c r="B29" s="305"/>
      <c r="C29" s="11" t="s">
        <v>31</v>
      </c>
      <c r="D29" s="305"/>
      <c r="E29" s="279" t="s">
        <v>123</v>
      </c>
      <c r="F29" s="308"/>
      <c r="G29" s="129" t="s">
        <v>202</v>
      </c>
      <c r="H29" s="158" t="s">
        <v>206</v>
      </c>
      <c r="I29" s="159">
        <v>3</v>
      </c>
      <c r="J29" s="315"/>
      <c r="K29" s="143"/>
      <c r="L29" s="288">
        <f t="shared" si="1"/>
        <v>0</v>
      </c>
      <c r="M29" s="288"/>
      <c r="N29" s="303"/>
      <c r="O29" s="148"/>
      <c r="Q29" s="145"/>
      <c r="R29" s="288">
        <f t="shared" si="0"/>
        <v>0</v>
      </c>
      <c r="S29" s="288"/>
      <c r="T29" s="303"/>
      <c r="U29" s="149"/>
    </row>
    <row r="30" spans="2:21" ht="41.4" customHeight="1" thickBot="1">
      <c r="B30" s="305"/>
      <c r="C30" s="11" t="s">
        <v>208</v>
      </c>
      <c r="D30" s="306"/>
      <c r="E30" s="309"/>
      <c r="F30" s="310"/>
      <c r="G30" s="129" t="s">
        <v>256</v>
      </c>
      <c r="H30" s="158" t="s">
        <v>206</v>
      </c>
      <c r="I30" s="160">
        <v>1.5</v>
      </c>
      <c r="J30" s="315"/>
      <c r="K30" s="143"/>
      <c r="L30" s="288">
        <f t="shared" si="1"/>
        <v>0</v>
      </c>
      <c r="M30" s="288"/>
      <c r="N30" s="303"/>
      <c r="O30" s="148"/>
      <c r="Q30" s="145"/>
      <c r="R30" s="288">
        <f t="shared" si="0"/>
        <v>0</v>
      </c>
      <c r="S30" s="288"/>
      <c r="T30" s="303"/>
      <c r="U30" s="149"/>
    </row>
    <row r="31" spans="2:21" ht="54" customHeight="1" thickBot="1">
      <c r="B31" s="305"/>
      <c r="C31" s="11" t="s">
        <v>33</v>
      </c>
      <c r="D31" s="279" t="s">
        <v>233</v>
      </c>
      <c r="E31" s="280"/>
      <c r="F31" s="281"/>
      <c r="G31" s="11" t="s">
        <v>202</v>
      </c>
      <c r="H31" s="7" t="s">
        <v>30</v>
      </c>
      <c r="I31" s="2">
        <v>1</v>
      </c>
      <c r="J31" s="315"/>
      <c r="K31" s="143"/>
      <c r="L31" s="288">
        <f t="shared" si="1"/>
        <v>0</v>
      </c>
      <c r="M31" s="288"/>
      <c r="N31" s="303"/>
      <c r="O31" s="148"/>
      <c r="Q31" s="145"/>
      <c r="R31" s="288">
        <f t="shared" si="0"/>
        <v>0</v>
      </c>
      <c r="S31" s="288"/>
      <c r="T31" s="303"/>
      <c r="U31" s="149"/>
    </row>
    <row r="32" spans="2:21" ht="54" customHeight="1" thickBot="1">
      <c r="B32" s="305"/>
      <c r="C32" s="11" t="s">
        <v>35</v>
      </c>
      <c r="D32" s="282"/>
      <c r="E32" s="283"/>
      <c r="F32" s="284"/>
      <c r="G32" s="11" t="s">
        <v>256</v>
      </c>
      <c r="H32" s="7" t="s">
        <v>30</v>
      </c>
      <c r="I32" s="160">
        <v>0.5</v>
      </c>
      <c r="J32" s="315"/>
      <c r="K32" s="143"/>
      <c r="L32" s="288">
        <f>I32*K32</f>
        <v>0</v>
      </c>
      <c r="M32" s="288"/>
      <c r="N32" s="303"/>
      <c r="O32" s="148"/>
      <c r="Q32" s="145"/>
      <c r="R32" s="288">
        <f t="shared" si="0"/>
        <v>0</v>
      </c>
      <c r="S32" s="288"/>
      <c r="T32" s="303"/>
      <c r="U32" s="149"/>
    </row>
    <row r="33" spans="2:21" ht="54" customHeight="1" thickBot="1">
      <c r="B33" s="305"/>
      <c r="C33" s="11" t="s">
        <v>36</v>
      </c>
      <c r="D33" s="280" t="s">
        <v>234</v>
      </c>
      <c r="E33" s="280"/>
      <c r="F33" s="281"/>
      <c r="G33" s="11" t="s">
        <v>202</v>
      </c>
      <c r="H33" s="8" t="s">
        <v>32</v>
      </c>
      <c r="I33" s="160">
        <v>0.5</v>
      </c>
      <c r="J33" s="315"/>
      <c r="K33" s="143"/>
      <c r="L33" s="288">
        <f t="shared" si="1"/>
        <v>0</v>
      </c>
      <c r="M33" s="288"/>
      <c r="N33" s="303"/>
      <c r="O33" s="148"/>
      <c r="Q33" s="145"/>
      <c r="R33" s="288">
        <f t="shared" si="0"/>
        <v>0</v>
      </c>
      <c r="S33" s="288"/>
      <c r="T33" s="303"/>
      <c r="U33" s="149"/>
    </row>
    <row r="34" spans="2:21" ht="54" customHeight="1" thickBot="1">
      <c r="B34" s="161"/>
      <c r="C34" s="11" t="s">
        <v>37</v>
      </c>
      <c r="D34" s="283"/>
      <c r="E34" s="283"/>
      <c r="F34" s="284"/>
      <c r="G34" s="11" t="s">
        <v>256</v>
      </c>
      <c r="H34" s="8" t="s">
        <v>32</v>
      </c>
      <c r="I34" s="160">
        <v>0.25</v>
      </c>
      <c r="J34" s="316"/>
      <c r="K34" s="143"/>
      <c r="L34" s="288">
        <f t="shared" si="1"/>
        <v>0</v>
      </c>
      <c r="M34" s="288"/>
      <c r="N34" s="303"/>
      <c r="O34" s="148"/>
      <c r="Q34" s="145"/>
      <c r="R34" s="288">
        <f t="shared" si="0"/>
        <v>0</v>
      </c>
      <c r="S34" s="288"/>
      <c r="T34" s="303"/>
      <c r="U34" s="149"/>
    </row>
    <row r="35" spans="2:21" ht="18.6" thickBot="1">
      <c r="B35" s="150"/>
      <c r="C35" s="151"/>
      <c r="D35" s="162"/>
      <c r="E35" s="162"/>
      <c r="F35" s="162"/>
      <c r="G35" s="162"/>
      <c r="H35" s="151"/>
      <c r="I35" s="152"/>
      <c r="J35" s="152"/>
      <c r="K35" s="153" t="s">
        <v>254</v>
      </c>
      <c r="L35" s="302">
        <f>SUM(L17:L34)</f>
        <v>0</v>
      </c>
      <c r="M35" s="302"/>
      <c r="N35" s="154">
        <f>N17</f>
        <v>0</v>
      </c>
      <c r="O35" s="204"/>
      <c r="Q35" s="153" t="s">
        <v>254</v>
      </c>
      <c r="R35" s="302">
        <f>SUM(R17:R34)</f>
        <v>0</v>
      </c>
      <c r="S35" s="302"/>
      <c r="T35" s="154">
        <f>T17</f>
        <v>0</v>
      </c>
      <c r="U35" s="204"/>
    </row>
    <row r="36" spans="2:21" ht="57.6" customHeight="1" thickBot="1">
      <c r="B36" s="304" t="s">
        <v>257</v>
      </c>
      <c r="C36" s="11" t="s">
        <v>38</v>
      </c>
      <c r="D36" s="311" t="s">
        <v>258</v>
      </c>
      <c r="E36" s="312"/>
      <c r="F36" s="312"/>
      <c r="G36" s="313"/>
      <c r="H36" s="7" t="s">
        <v>34</v>
      </c>
      <c r="I36" s="1">
        <v>4</v>
      </c>
      <c r="J36" s="314">
        <v>15</v>
      </c>
      <c r="K36" s="143"/>
      <c r="L36" s="301">
        <f aca="true" t="shared" si="2" ref="L36:L48">I36*K36</f>
        <v>0</v>
      </c>
      <c r="M36" s="301"/>
      <c r="N36" s="303">
        <f>IF(SUM(L36:L39)&gt;J36,J36,SUM(L36:L39))</f>
        <v>0</v>
      </c>
      <c r="O36" s="148"/>
      <c r="Q36" s="145"/>
      <c r="R36" s="288">
        <f t="shared" si="0"/>
        <v>0</v>
      </c>
      <c r="S36" s="288"/>
      <c r="T36" s="303">
        <f>IF(SUM(R36:R39)&gt;$J36,$J36,SUM(R36:R39))</f>
        <v>0</v>
      </c>
      <c r="U36" s="149"/>
    </row>
    <row r="37" spans="2:21" ht="57.6" customHeight="1" thickBot="1">
      <c r="B37" s="305"/>
      <c r="C37" s="11" t="s">
        <v>39</v>
      </c>
      <c r="D37" s="311" t="s">
        <v>210</v>
      </c>
      <c r="E37" s="312"/>
      <c r="F37" s="312"/>
      <c r="G37" s="313"/>
      <c r="H37" s="8" t="s">
        <v>34</v>
      </c>
      <c r="I37" s="157">
        <v>2.5</v>
      </c>
      <c r="J37" s="315"/>
      <c r="K37" s="143"/>
      <c r="L37" s="301">
        <f t="shared" si="2"/>
        <v>0</v>
      </c>
      <c r="M37" s="301"/>
      <c r="N37" s="303"/>
      <c r="O37" s="148"/>
      <c r="Q37" s="145"/>
      <c r="R37" s="288">
        <f t="shared" si="0"/>
        <v>0</v>
      </c>
      <c r="S37" s="288"/>
      <c r="T37" s="303"/>
      <c r="U37" s="149"/>
    </row>
    <row r="38" spans="2:21" ht="57.6" customHeight="1" thickBot="1">
      <c r="B38" s="305"/>
      <c r="C38" s="11" t="s">
        <v>40</v>
      </c>
      <c r="D38" s="311" t="s">
        <v>259</v>
      </c>
      <c r="E38" s="312"/>
      <c r="F38" s="312"/>
      <c r="G38" s="313"/>
      <c r="H38" s="8" t="s">
        <v>34</v>
      </c>
      <c r="I38" s="157">
        <v>1</v>
      </c>
      <c r="J38" s="315"/>
      <c r="K38" s="143"/>
      <c r="L38" s="301">
        <f t="shared" si="2"/>
        <v>0</v>
      </c>
      <c r="M38" s="301"/>
      <c r="N38" s="303"/>
      <c r="O38" s="148"/>
      <c r="Q38" s="145"/>
      <c r="R38" s="288">
        <f t="shared" si="0"/>
        <v>0</v>
      </c>
      <c r="S38" s="288"/>
      <c r="T38" s="303"/>
      <c r="U38" s="149"/>
    </row>
    <row r="39" spans="2:21" ht="57.6" customHeight="1" thickBot="1">
      <c r="B39" s="306"/>
      <c r="C39" s="11" t="s">
        <v>42</v>
      </c>
      <c r="D39" s="311" t="s">
        <v>209</v>
      </c>
      <c r="E39" s="312"/>
      <c r="F39" s="312"/>
      <c r="G39" s="313"/>
      <c r="H39" s="8" t="s">
        <v>34</v>
      </c>
      <c r="I39" s="157">
        <v>0.5</v>
      </c>
      <c r="J39" s="316"/>
      <c r="K39" s="143"/>
      <c r="L39" s="301">
        <f t="shared" si="2"/>
        <v>0</v>
      </c>
      <c r="M39" s="301"/>
      <c r="N39" s="303"/>
      <c r="O39" s="148"/>
      <c r="Q39" s="145"/>
      <c r="R39" s="288">
        <f t="shared" si="0"/>
        <v>0</v>
      </c>
      <c r="S39" s="288"/>
      <c r="T39" s="303"/>
      <c r="U39" s="149"/>
    </row>
    <row r="40" spans="2:21" ht="18.6" thickBot="1">
      <c r="B40" s="150"/>
      <c r="C40" s="151"/>
      <c r="D40" s="162"/>
      <c r="E40" s="162"/>
      <c r="F40" s="162"/>
      <c r="G40" s="162"/>
      <c r="H40" s="151"/>
      <c r="I40" s="152"/>
      <c r="J40" s="152"/>
      <c r="K40" s="153" t="s">
        <v>254</v>
      </c>
      <c r="L40" s="302">
        <f>SUM(L36:L39)</f>
        <v>0</v>
      </c>
      <c r="M40" s="302"/>
      <c r="N40" s="154">
        <f>N36</f>
        <v>0</v>
      </c>
      <c r="O40" s="163"/>
      <c r="Q40" s="153" t="s">
        <v>254</v>
      </c>
      <c r="R40" s="302">
        <f>SUM(R36:R39)</f>
        <v>0</v>
      </c>
      <c r="S40" s="302"/>
      <c r="T40" s="154">
        <f>T36</f>
        <v>0</v>
      </c>
      <c r="U40" s="163"/>
    </row>
    <row r="41" spans="2:21" ht="33" customHeight="1" thickBot="1">
      <c r="B41" s="304" t="s">
        <v>260</v>
      </c>
      <c r="C41" s="128" t="s">
        <v>43</v>
      </c>
      <c r="D41" s="317" t="s">
        <v>235</v>
      </c>
      <c r="E41" s="318"/>
      <c r="F41" s="318"/>
      <c r="G41" s="319"/>
      <c r="H41" s="7" t="s">
        <v>261</v>
      </c>
      <c r="I41" s="2">
        <v>3</v>
      </c>
      <c r="J41" s="314">
        <v>20</v>
      </c>
      <c r="K41" s="143"/>
      <c r="L41" s="301">
        <f t="shared" si="2"/>
        <v>0</v>
      </c>
      <c r="M41" s="301"/>
      <c r="N41" s="303">
        <f>IF(SUM(L41:L48)&gt;J41,J41,SUM(L41:L48))</f>
        <v>0</v>
      </c>
      <c r="O41" s="148"/>
      <c r="Q41" s="145"/>
      <c r="R41" s="288">
        <f t="shared" si="0"/>
        <v>0</v>
      </c>
      <c r="S41" s="288"/>
      <c r="T41" s="303">
        <f>IF(SUM(R41:R48)&gt;$J41,$J41,SUM(R41:R48))</f>
        <v>0</v>
      </c>
      <c r="U41" s="149"/>
    </row>
    <row r="42" spans="2:21" ht="33" customHeight="1" thickBot="1">
      <c r="B42" s="305"/>
      <c r="C42" s="129" t="s">
        <v>45</v>
      </c>
      <c r="D42" s="317"/>
      <c r="E42" s="318"/>
      <c r="F42" s="318"/>
      <c r="G42" s="319"/>
      <c r="H42" s="8" t="s">
        <v>262</v>
      </c>
      <c r="I42" s="160">
        <v>1.5</v>
      </c>
      <c r="J42" s="315"/>
      <c r="K42" s="143"/>
      <c r="L42" s="301">
        <f t="shared" si="2"/>
        <v>0</v>
      </c>
      <c r="M42" s="301"/>
      <c r="N42" s="303"/>
      <c r="O42" s="148"/>
      <c r="Q42" s="145"/>
      <c r="R42" s="288">
        <f t="shared" si="0"/>
        <v>0</v>
      </c>
      <c r="S42" s="288"/>
      <c r="T42" s="303"/>
      <c r="U42" s="149"/>
    </row>
    <row r="43" spans="2:21" ht="33" customHeight="1" thickBot="1">
      <c r="B43" s="305"/>
      <c r="C43" s="129" t="s">
        <v>46</v>
      </c>
      <c r="D43" s="311" t="s">
        <v>41</v>
      </c>
      <c r="E43" s="312"/>
      <c r="F43" s="312"/>
      <c r="G43" s="313"/>
      <c r="H43" s="7" t="s">
        <v>261</v>
      </c>
      <c r="I43" s="160">
        <v>2</v>
      </c>
      <c r="J43" s="315"/>
      <c r="K43" s="143"/>
      <c r="L43" s="301">
        <f t="shared" si="2"/>
        <v>0</v>
      </c>
      <c r="M43" s="301"/>
      <c r="N43" s="303"/>
      <c r="O43" s="148"/>
      <c r="Q43" s="145"/>
      <c r="R43" s="288">
        <f t="shared" si="0"/>
        <v>0</v>
      </c>
      <c r="S43" s="288"/>
      <c r="T43" s="303"/>
      <c r="U43" s="149"/>
    </row>
    <row r="44" spans="2:21" ht="33" customHeight="1" thickBot="1">
      <c r="B44" s="305"/>
      <c r="C44" s="129" t="s">
        <v>48</v>
      </c>
      <c r="D44" s="311"/>
      <c r="E44" s="312"/>
      <c r="F44" s="312"/>
      <c r="G44" s="313"/>
      <c r="H44" s="8" t="s">
        <v>262</v>
      </c>
      <c r="I44" s="160">
        <v>1</v>
      </c>
      <c r="J44" s="315"/>
      <c r="K44" s="143"/>
      <c r="L44" s="301">
        <f t="shared" si="2"/>
        <v>0</v>
      </c>
      <c r="M44" s="301"/>
      <c r="N44" s="303"/>
      <c r="O44" s="148"/>
      <c r="Q44" s="145"/>
      <c r="R44" s="288">
        <f t="shared" si="0"/>
        <v>0</v>
      </c>
      <c r="S44" s="288"/>
      <c r="T44" s="303"/>
      <c r="U44" s="149"/>
    </row>
    <row r="45" spans="2:21" ht="33" customHeight="1" thickBot="1">
      <c r="B45" s="305"/>
      <c r="C45" s="129" t="s">
        <v>49</v>
      </c>
      <c r="D45" s="311" t="s">
        <v>44</v>
      </c>
      <c r="E45" s="312"/>
      <c r="F45" s="312"/>
      <c r="G45" s="313"/>
      <c r="H45" s="7" t="s">
        <v>261</v>
      </c>
      <c r="I45" s="160">
        <v>1</v>
      </c>
      <c r="J45" s="315"/>
      <c r="K45" s="143"/>
      <c r="L45" s="301">
        <f t="shared" si="2"/>
        <v>0</v>
      </c>
      <c r="M45" s="301"/>
      <c r="N45" s="303"/>
      <c r="O45" s="148"/>
      <c r="Q45" s="145"/>
      <c r="R45" s="288">
        <f t="shared" si="0"/>
        <v>0</v>
      </c>
      <c r="S45" s="288"/>
      <c r="T45" s="303"/>
      <c r="U45" s="149"/>
    </row>
    <row r="46" spans="2:21" ht="33" customHeight="1" thickBot="1">
      <c r="B46" s="305"/>
      <c r="C46" s="129" t="s">
        <v>50</v>
      </c>
      <c r="D46" s="311"/>
      <c r="E46" s="312"/>
      <c r="F46" s="312"/>
      <c r="G46" s="313"/>
      <c r="H46" s="8" t="s">
        <v>262</v>
      </c>
      <c r="I46" s="160">
        <v>0.5</v>
      </c>
      <c r="J46" s="315"/>
      <c r="K46" s="143"/>
      <c r="L46" s="301">
        <f t="shared" si="2"/>
        <v>0</v>
      </c>
      <c r="M46" s="301"/>
      <c r="N46" s="303"/>
      <c r="O46" s="148"/>
      <c r="Q46" s="145"/>
      <c r="R46" s="288">
        <f t="shared" si="0"/>
        <v>0</v>
      </c>
      <c r="S46" s="288"/>
      <c r="T46" s="303"/>
      <c r="U46" s="149"/>
    </row>
    <row r="47" spans="2:21" ht="33" customHeight="1" thickBot="1">
      <c r="B47" s="305"/>
      <c r="C47" s="129" t="s">
        <v>51</v>
      </c>
      <c r="D47" s="311" t="s">
        <v>47</v>
      </c>
      <c r="E47" s="312"/>
      <c r="F47" s="312"/>
      <c r="G47" s="313"/>
      <c r="H47" s="7" t="s">
        <v>261</v>
      </c>
      <c r="I47" s="160">
        <v>0.5</v>
      </c>
      <c r="J47" s="315"/>
      <c r="K47" s="143"/>
      <c r="L47" s="301">
        <f t="shared" si="2"/>
        <v>0</v>
      </c>
      <c r="M47" s="301"/>
      <c r="N47" s="303"/>
      <c r="O47" s="148"/>
      <c r="Q47" s="145"/>
      <c r="R47" s="288">
        <f t="shared" si="0"/>
        <v>0</v>
      </c>
      <c r="S47" s="288"/>
      <c r="T47" s="303"/>
      <c r="U47" s="149"/>
    </row>
    <row r="48" spans="2:21" ht="33" customHeight="1" thickBot="1">
      <c r="B48" s="306"/>
      <c r="C48" s="129" t="s">
        <v>55</v>
      </c>
      <c r="D48" s="311"/>
      <c r="E48" s="312"/>
      <c r="F48" s="312"/>
      <c r="G48" s="313"/>
      <c r="H48" s="8" t="s">
        <v>262</v>
      </c>
      <c r="I48" s="160">
        <v>0.25</v>
      </c>
      <c r="J48" s="316"/>
      <c r="K48" s="143"/>
      <c r="L48" s="301">
        <f t="shared" si="2"/>
        <v>0</v>
      </c>
      <c r="M48" s="301"/>
      <c r="N48" s="303"/>
      <c r="O48" s="148"/>
      <c r="Q48" s="145"/>
      <c r="R48" s="288">
        <f t="shared" si="0"/>
        <v>0</v>
      </c>
      <c r="S48" s="288"/>
      <c r="T48" s="303"/>
      <c r="U48" s="149"/>
    </row>
    <row r="49" spans="2:21" ht="18.6" thickBot="1">
      <c r="B49" s="150"/>
      <c r="C49" s="151"/>
      <c r="D49" s="162"/>
      <c r="E49" s="162"/>
      <c r="F49" s="162"/>
      <c r="G49" s="162"/>
      <c r="H49" s="151"/>
      <c r="I49" s="152"/>
      <c r="J49" s="152"/>
      <c r="K49" s="153" t="s">
        <v>254</v>
      </c>
      <c r="L49" s="302">
        <f>SUM(L41:L48)</f>
        <v>0</v>
      </c>
      <c r="M49" s="302"/>
      <c r="N49" s="154">
        <f>N41</f>
        <v>0</v>
      </c>
      <c r="O49" s="163"/>
      <c r="Q49" s="153" t="s">
        <v>254</v>
      </c>
      <c r="R49" s="302">
        <f>SUM(R41:R48)</f>
        <v>0</v>
      </c>
      <c r="S49" s="302"/>
      <c r="T49" s="154">
        <f>T41</f>
        <v>0</v>
      </c>
      <c r="U49" s="163"/>
    </row>
    <row r="50" spans="2:21" ht="54.6" customHeight="1" thickBot="1">
      <c r="B50" s="276" t="s">
        <v>263</v>
      </c>
      <c r="C50" s="128" t="s">
        <v>56</v>
      </c>
      <c r="D50" s="279" t="s">
        <v>242</v>
      </c>
      <c r="E50" s="280"/>
      <c r="F50" s="280"/>
      <c r="G50" s="281"/>
      <c r="H50" s="7" t="s">
        <v>167</v>
      </c>
      <c r="I50" s="2">
        <v>2</v>
      </c>
      <c r="J50" s="314">
        <v>15</v>
      </c>
      <c r="K50" s="143"/>
      <c r="L50" s="301">
        <f>I50*K50</f>
        <v>0</v>
      </c>
      <c r="M50" s="301"/>
      <c r="N50" s="303">
        <f>IF(SUM(L50:L55)&gt;J50,J50,SUM(L50:L55))</f>
        <v>0</v>
      </c>
      <c r="O50" s="148"/>
      <c r="Q50" s="145"/>
      <c r="R50" s="288">
        <f t="shared" si="0"/>
        <v>0</v>
      </c>
      <c r="S50" s="288"/>
      <c r="T50" s="303">
        <f>IF(SUM(R50:R55)&gt;$J50,$J50,SUM(R50:R55))</f>
        <v>0</v>
      </c>
      <c r="U50" s="149"/>
    </row>
    <row r="51" spans="2:21" ht="54.6" customHeight="1" thickBot="1">
      <c r="B51" s="277"/>
      <c r="C51" s="129" t="s">
        <v>214</v>
      </c>
      <c r="D51" s="307" t="s">
        <v>211</v>
      </c>
      <c r="E51" s="327"/>
      <c r="F51" s="308"/>
      <c r="G51" s="7" t="s">
        <v>212</v>
      </c>
      <c r="H51" s="8" t="s">
        <v>167</v>
      </c>
      <c r="I51" s="160">
        <v>1</v>
      </c>
      <c r="J51" s="315"/>
      <c r="K51" s="143"/>
      <c r="L51" s="301">
        <f aca="true" t="shared" si="3" ref="L51:L55">I51*K51</f>
        <v>0</v>
      </c>
      <c r="M51" s="301"/>
      <c r="N51" s="303"/>
      <c r="O51" s="148"/>
      <c r="Q51" s="145"/>
      <c r="R51" s="288">
        <f t="shared" si="0"/>
        <v>0</v>
      </c>
      <c r="S51" s="288"/>
      <c r="T51" s="303"/>
      <c r="U51" s="149"/>
    </row>
    <row r="52" spans="2:21" ht="54.6" customHeight="1" thickBot="1">
      <c r="B52" s="277"/>
      <c r="C52" s="128" t="s">
        <v>223</v>
      </c>
      <c r="D52" s="309"/>
      <c r="E52" s="328"/>
      <c r="F52" s="310"/>
      <c r="G52" s="7" t="s">
        <v>213</v>
      </c>
      <c r="H52" s="8" t="s">
        <v>167</v>
      </c>
      <c r="I52" s="160">
        <v>0.5</v>
      </c>
      <c r="J52" s="315"/>
      <c r="K52" s="143"/>
      <c r="L52" s="301">
        <f t="shared" si="3"/>
        <v>0</v>
      </c>
      <c r="M52" s="301"/>
      <c r="N52" s="303"/>
      <c r="O52" s="148"/>
      <c r="Q52" s="145"/>
      <c r="R52" s="288">
        <f t="shared" si="0"/>
        <v>0</v>
      </c>
      <c r="S52" s="288"/>
      <c r="T52" s="303"/>
      <c r="U52" s="149"/>
    </row>
    <row r="53" spans="2:21" ht="54.6" customHeight="1" thickBot="1">
      <c r="B53" s="277"/>
      <c r="C53" s="129" t="s">
        <v>224</v>
      </c>
      <c r="D53" s="311" t="s">
        <v>215</v>
      </c>
      <c r="E53" s="312"/>
      <c r="F53" s="312"/>
      <c r="G53" s="313"/>
      <c r="H53" s="8" t="s">
        <v>167</v>
      </c>
      <c r="I53" s="160">
        <v>1</v>
      </c>
      <c r="J53" s="315"/>
      <c r="K53" s="143"/>
      <c r="L53" s="301">
        <f t="shared" si="3"/>
        <v>0</v>
      </c>
      <c r="M53" s="301"/>
      <c r="N53" s="303"/>
      <c r="O53" s="148"/>
      <c r="Q53" s="145"/>
      <c r="R53" s="288">
        <f t="shared" si="0"/>
        <v>0</v>
      </c>
      <c r="S53" s="288"/>
      <c r="T53" s="303"/>
      <c r="U53" s="149"/>
    </row>
    <row r="54" spans="2:21" ht="75.6" customHeight="1" thickBot="1">
      <c r="B54" s="277"/>
      <c r="C54" s="128" t="s">
        <v>225</v>
      </c>
      <c r="D54" s="311" t="s">
        <v>57</v>
      </c>
      <c r="E54" s="312"/>
      <c r="F54" s="312"/>
      <c r="G54" s="313"/>
      <c r="H54" s="8" t="s">
        <v>12</v>
      </c>
      <c r="I54" s="160">
        <v>3</v>
      </c>
      <c r="J54" s="315"/>
      <c r="K54" s="143"/>
      <c r="L54" s="301">
        <f t="shared" si="3"/>
        <v>0</v>
      </c>
      <c r="M54" s="301"/>
      <c r="N54" s="303"/>
      <c r="O54" s="148"/>
      <c r="Q54" s="145"/>
      <c r="R54" s="288">
        <f t="shared" si="0"/>
        <v>0</v>
      </c>
      <c r="S54" s="288"/>
      <c r="T54" s="303"/>
      <c r="U54" s="149"/>
    </row>
    <row r="55" spans="2:21" ht="75.6" customHeight="1" thickBot="1">
      <c r="B55" s="278"/>
      <c r="C55" s="129" t="s">
        <v>226</v>
      </c>
      <c r="D55" s="311" t="s">
        <v>58</v>
      </c>
      <c r="E55" s="312"/>
      <c r="F55" s="312"/>
      <c r="G55" s="313"/>
      <c r="H55" s="8" t="s">
        <v>12</v>
      </c>
      <c r="I55" s="160">
        <v>2</v>
      </c>
      <c r="J55" s="316"/>
      <c r="K55" s="143"/>
      <c r="L55" s="301">
        <f t="shared" si="3"/>
        <v>0</v>
      </c>
      <c r="M55" s="301"/>
      <c r="N55" s="303"/>
      <c r="O55" s="148"/>
      <c r="Q55" s="145"/>
      <c r="R55" s="288">
        <f t="shared" si="0"/>
        <v>0</v>
      </c>
      <c r="S55" s="288"/>
      <c r="T55" s="303"/>
      <c r="U55" s="149"/>
    </row>
    <row r="56" spans="2:21" ht="18.6" thickBot="1">
      <c r="B56" s="189"/>
      <c r="C56" s="190"/>
      <c r="D56" s="190"/>
      <c r="E56" s="190"/>
      <c r="F56" s="190"/>
      <c r="G56" s="190"/>
      <c r="H56" s="190"/>
      <c r="I56" s="190"/>
      <c r="J56" s="191"/>
      <c r="K56" s="153" t="s">
        <v>254</v>
      </c>
      <c r="L56" s="302">
        <f>SUM(L50:L55)</f>
        <v>0</v>
      </c>
      <c r="M56" s="302"/>
      <c r="N56" s="164">
        <f>N50</f>
        <v>0</v>
      </c>
      <c r="O56" s="165"/>
      <c r="Q56" s="153" t="s">
        <v>254</v>
      </c>
      <c r="R56" s="302">
        <f>SUM(R50:R55)</f>
        <v>0</v>
      </c>
      <c r="S56" s="302"/>
      <c r="T56" s="164">
        <f>T50</f>
        <v>0</v>
      </c>
      <c r="U56" s="165"/>
    </row>
    <row r="57" spans="2:10" ht="16.2" thickBot="1">
      <c r="B57" s="192"/>
      <c r="C57" s="192"/>
      <c r="D57" s="192"/>
      <c r="E57" s="192"/>
      <c r="F57" s="192"/>
      <c r="G57" s="192"/>
      <c r="H57" s="192"/>
      <c r="I57" s="192"/>
      <c r="J57" s="192"/>
    </row>
    <row r="58" spans="2:20" ht="21.6" thickBot="1">
      <c r="B58" s="192"/>
      <c r="C58" s="192"/>
      <c r="D58" s="192"/>
      <c r="E58" s="192"/>
      <c r="F58" s="192"/>
      <c r="G58" s="192"/>
      <c r="H58" s="192"/>
      <c r="I58" s="192"/>
      <c r="J58" s="193"/>
      <c r="K58" s="166" t="s">
        <v>164</v>
      </c>
      <c r="L58" s="326">
        <f>L16+L35+L40+L49+L56</f>
        <v>0</v>
      </c>
      <c r="M58" s="326"/>
      <c r="N58" s="167">
        <f>N16+N35+N40+N49+N56</f>
        <v>0</v>
      </c>
      <c r="Q58" s="168" t="s">
        <v>164</v>
      </c>
      <c r="R58" s="326">
        <f>R16+R35+R40+R49+R56</f>
        <v>0</v>
      </c>
      <c r="S58" s="326"/>
      <c r="T58" s="167">
        <f>T16+T35+T40+T49+T56</f>
        <v>0</v>
      </c>
    </row>
    <row r="59" spans="2:20" ht="21.6" thickBot="1">
      <c r="B59" s="192"/>
      <c r="C59" s="192"/>
      <c r="D59" s="192"/>
      <c r="E59" s="192"/>
      <c r="F59" s="192"/>
      <c r="G59" s="192"/>
      <c r="H59" s="192"/>
      <c r="I59" s="192"/>
      <c r="J59" s="192"/>
      <c r="K59" s="169"/>
      <c r="L59" s="169"/>
      <c r="M59" s="169"/>
      <c r="N59" s="170"/>
      <c r="Q59" s="169"/>
      <c r="R59" s="169"/>
      <c r="S59" s="169"/>
      <c r="T59" s="170"/>
    </row>
    <row r="60" spans="2:21" ht="15.6">
      <c r="B60" s="194"/>
      <c r="C60" s="195"/>
      <c r="D60" s="195"/>
      <c r="E60" s="195"/>
      <c r="F60" s="195"/>
      <c r="G60" s="195"/>
      <c r="H60" s="195"/>
      <c r="I60" s="195"/>
      <c r="J60" s="196"/>
      <c r="K60" s="267" t="s">
        <v>245</v>
      </c>
      <c r="L60" s="268"/>
      <c r="M60" s="268"/>
      <c r="N60" s="268"/>
      <c r="O60" s="269"/>
      <c r="Q60" s="267" t="s">
        <v>246</v>
      </c>
      <c r="R60" s="268"/>
      <c r="S60" s="268"/>
      <c r="T60" s="268"/>
      <c r="U60" s="269"/>
    </row>
    <row r="61" spans="1:22" ht="23.4">
      <c r="A61" s="131"/>
      <c r="B61" s="320" t="s">
        <v>264</v>
      </c>
      <c r="C61" s="321"/>
      <c r="D61" s="321"/>
      <c r="E61" s="321"/>
      <c r="F61" s="321"/>
      <c r="G61" s="321"/>
      <c r="H61" s="321"/>
      <c r="I61" s="321"/>
      <c r="J61" s="322"/>
      <c r="K61" s="270"/>
      <c r="L61" s="271"/>
      <c r="M61" s="271"/>
      <c r="N61" s="271"/>
      <c r="O61" s="272"/>
      <c r="Q61" s="270"/>
      <c r="R61" s="271"/>
      <c r="S61" s="271"/>
      <c r="T61" s="271"/>
      <c r="U61" s="272"/>
      <c r="V61" s="131"/>
    </row>
    <row r="62" spans="1:22" ht="17.4">
      <c r="A62" s="132"/>
      <c r="B62" s="323" t="s">
        <v>248</v>
      </c>
      <c r="C62" s="324"/>
      <c r="D62" s="324"/>
      <c r="E62" s="324"/>
      <c r="F62" s="324"/>
      <c r="G62" s="324"/>
      <c r="H62" s="324"/>
      <c r="I62" s="324"/>
      <c r="J62" s="325"/>
      <c r="K62" s="270"/>
      <c r="L62" s="271"/>
      <c r="M62" s="271"/>
      <c r="N62" s="271"/>
      <c r="O62" s="272"/>
      <c r="Q62" s="270"/>
      <c r="R62" s="271"/>
      <c r="S62" s="271"/>
      <c r="T62" s="271"/>
      <c r="U62" s="272"/>
      <c r="V62" s="132"/>
    </row>
    <row r="63" spans="2:21" ht="16.2" thickBot="1">
      <c r="B63" s="197"/>
      <c r="C63" s="198"/>
      <c r="D63" s="198"/>
      <c r="E63" s="198"/>
      <c r="F63" s="198"/>
      <c r="G63" s="198"/>
      <c r="H63" s="198"/>
      <c r="I63" s="198"/>
      <c r="J63" s="199"/>
      <c r="K63" s="273"/>
      <c r="L63" s="274"/>
      <c r="M63" s="274"/>
      <c r="N63" s="274"/>
      <c r="O63" s="275"/>
      <c r="Q63" s="273"/>
      <c r="R63" s="274"/>
      <c r="S63" s="274"/>
      <c r="T63" s="274"/>
      <c r="U63" s="275"/>
    </row>
    <row r="64" spans="2:21" ht="63" thickBot="1">
      <c r="B64" s="137" t="s">
        <v>0</v>
      </c>
      <c r="C64" s="138" t="s">
        <v>1</v>
      </c>
      <c r="D64" s="296" t="s">
        <v>170</v>
      </c>
      <c r="E64" s="297"/>
      <c r="F64" s="297"/>
      <c r="G64" s="298"/>
      <c r="H64" s="138" t="s">
        <v>2</v>
      </c>
      <c r="I64" s="138" t="s">
        <v>3</v>
      </c>
      <c r="J64" s="138" t="s">
        <v>249</v>
      </c>
      <c r="K64" s="137" t="s">
        <v>250</v>
      </c>
      <c r="L64" s="296" t="s">
        <v>137</v>
      </c>
      <c r="M64" s="298"/>
      <c r="N64" s="138" t="s">
        <v>251</v>
      </c>
      <c r="O64" s="138" t="s">
        <v>132</v>
      </c>
      <c r="Q64" s="137" t="s">
        <v>250</v>
      </c>
      <c r="R64" s="296" t="s">
        <v>137</v>
      </c>
      <c r="S64" s="298"/>
      <c r="T64" s="138" t="s">
        <v>251</v>
      </c>
      <c r="U64" s="138" t="s">
        <v>169</v>
      </c>
    </row>
    <row r="65" spans="2:21" ht="18.6" thickBot="1">
      <c r="B65" s="139" t="s">
        <v>4</v>
      </c>
      <c r="C65" s="140" t="s">
        <v>5</v>
      </c>
      <c r="D65" s="296" t="s">
        <v>6</v>
      </c>
      <c r="E65" s="297"/>
      <c r="F65" s="297"/>
      <c r="G65" s="298"/>
      <c r="H65" s="140" t="s">
        <v>7</v>
      </c>
      <c r="I65" s="140" t="s">
        <v>8</v>
      </c>
      <c r="J65" s="140" t="s">
        <v>9</v>
      </c>
      <c r="K65" s="141" t="s">
        <v>125</v>
      </c>
      <c r="L65" s="299" t="s">
        <v>126</v>
      </c>
      <c r="M65" s="299"/>
      <c r="N65" s="141" t="s">
        <v>127</v>
      </c>
      <c r="O65" s="141" t="s">
        <v>128</v>
      </c>
      <c r="P65" s="136"/>
      <c r="Q65" s="141" t="s">
        <v>252</v>
      </c>
      <c r="R65" s="299" t="s">
        <v>129</v>
      </c>
      <c r="S65" s="299"/>
      <c r="T65" s="141" t="s">
        <v>130</v>
      </c>
      <c r="U65" s="141" t="s">
        <v>131</v>
      </c>
    </row>
    <row r="66" spans="2:21" ht="34.2" customHeight="1" thickBot="1">
      <c r="B66" s="276" t="s">
        <v>265</v>
      </c>
      <c r="C66" s="7" t="s">
        <v>59</v>
      </c>
      <c r="D66" s="317" t="s">
        <v>236</v>
      </c>
      <c r="E66" s="318"/>
      <c r="F66" s="319"/>
      <c r="G66" s="7" t="s">
        <v>216</v>
      </c>
      <c r="H66" s="7" t="s">
        <v>62</v>
      </c>
      <c r="I66" s="2">
        <v>4</v>
      </c>
      <c r="J66" s="332">
        <v>50</v>
      </c>
      <c r="K66" s="143"/>
      <c r="L66" s="288">
        <f>K66*I66</f>
        <v>0</v>
      </c>
      <c r="M66" s="288"/>
      <c r="N66" s="289">
        <f>IF(SUM(L66:L71)&gt;J66,J66,SUM(L66:L71))</f>
        <v>0</v>
      </c>
      <c r="O66" s="144"/>
      <c r="Q66" s="145"/>
      <c r="R66" s="288">
        <f aca="true" t="shared" si="4" ref="R66:R74">Q66*$I66</f>
        <v>0</v>
      </c>
      <c r="S66" s="288"/>
      <c r="T66" s="289">
        <f>IF(SUM(R66:R71)&gt;$J66,$J66,SUM(R66:R71))</f>
        <v>0</v>
      </c>
      <c r="U66" s="146"/>
    </row>
    <row r="67" spans="2:21" ht="29.4" customHeight="1" thickBot="1">
      <c r="B67" s="277"/>
      <c r="C67" s="7" t="s">
        <v>60</v>
      </c>
      <c r="D67" s="317"/>
      <c r="E67" s="318"/>
      <c r="F67" s="319"/>
      <c r="G67" s="7" t="s">
        <v>217</v>
      </c>
      <c r="H67" s="7" t="s">
        <v>62</v>
      </c>
      <c r="I67" s="160">
        <v>3</v>
      </c>
      <c r="J67" s="333"/>
      <c r="K67" s="143"/>
      <c r="L67" s="288">
        <f aca="true" t="shared" si="5" ref="L67:L71">K67*I67</f>
        <v>0</v>
      </c>
      <c r="M67" s="288"/>
      <c r="N67" s="289"/>
      <c r="O67" s="144"/>
      <c r="Q67" s="145"/>
      <c r="R67" s="288">
        <f t="shared" si="4"/>
        <v>0</v>
      </c>
      <c r="S67" s="288"/>
      <c r="T67" s="289"/>
      <c r="U67" s="146"/>
    </row>
    <row r="68" spans="2:21" ht="34.2" customHeight="1" thickBot="1">
      <c r="B68" s="277"/>
      <c r="C68" s="7" t="s">
        <v>61</v>
      </c>
      <c r="D68" s="317" t="s">
        <v>237</v>
      </c>
      <c r="E68" s="318"/>
      <c r="F68" s="319"/>
      <c r="G68" s="7" t="s">
        <v>216</v>
      </c>
      <c r="H68" s="7" t="s">
        <v>62</v>
      </c>
      <c r="I68" s="160">
        <v>3</v>
      </c>
      <c r="J68" s="333"/>
      <c r="K68" s="143"/>
      <c r="L68" s="288">
        <f t="shared" si="5"/>
        <v>0</v>
      </c>
      <c r="M68" s="288"/>
      <c r="N68" s="289"/>
      <c r="O68" s="148"/>
      <c r="Q68" s="145"/>
      <c r="R68" s="288">
        <f t="shared" si="4"/>
        <v>0</v>
      </c>
      <c r="S68" s="288"/>
      <c r="T68" s="289"/>
      <c r="U68" s="149"/>
    </row>
    <row r="69" spans="2:21" ht="29.4" customHeight="1" thickBot="1">
      <c r="B69" s="277"/>
      <c r="C69" s="7" t="s">
        <v>63</v>
      </c>
      <c r="D69" s="317"/>
      <c r="E69" s="318"/>
      <c r="F69" s="319"/>
      <c r="G69" s="7" t="s">
        <v>217</v>
      </c>
      <c r="H69" s="7" t="s">
        <v>62</v>
      </c>
      <c r="I69" s="160">
        <v>2</v>
      </c>
      <c r="J69" s="333"/>
      <c r="K69" s="143"/>
      <c r="L69" s="288">
        <f t="shared" si="5"/>
        <v>0</v>
      </c>
      <c r="M69" s="288"/>
      <c r="N69" s="289"/>
      <c r="O69" s="148"/>
      <c r="Q69" s="145"/>
      <c r="R69" s="288">
        <f t="shared" si="4"/>
        <v>0</v>
      </c>
      <c r="S69" s="288"/>
      <c r="T69" s="289"/>
      <c r="U69" s="149"/>
    </row>
    <row r="70" spans="2:21" ht="34.2" customHeight="1" thickBot="1">
      <c r="B70" s="277"/>
      <c r="C70" s="7" t="s">
        <v>64</v>
      </c>
      <c r="D70" s="317" t="s">
        <v>238</v>
      </c>
      <c r="E70" s="318"/>
      <c r="F70" s="319"/>
      <c r="G70" s="7" t="s">
        <v>216</v>
      </c>
      <c r="H70" s="7" t="s">
        <v>62</v>
      </c>
      <c r="I70" s="160">
        <v>2</v>
      </c>
      <c r="J70" s="333"/>
      <c r="K70" s="143"/>
      <c r="L70" s="288">
        <f t="shared" si="5"/>
        <v>0</v>
      </c>
      <c r="M70" s="288"/>
      <c r="N70" s="289"/>
      <c r="O70" s="148"/>
      <c r="Q70" s="145"/>
      <c r="R70" s="288">
        <f t="shared" si="4"/>
        <v>0</v>
      </c>
      <c r="S70" s="288"/>
      <c r="T70" s="289"/>
      <c r="U70" s="149"/>
    </row>
    <row r="71" spans="2:21" ht="29.4" customHeight="1" thickBot="1">
      <c r="B71" s="278"/>
      <c r="C71" s="7" t="s">
        <v>65</v>
      </c>
      <c r="D71" s="317"/>
      <c r="E71" s="318"/>
      <c r="F71" s="281"/>
      <c r="G71" s="114" t="s">
        <v>217</v>
      </c>
      <c r="H71" s="7" t="s">
        <v>62</v>
      </c>
      <c r="I71" s="160">
        <v>1</v>
      </c>
      <c r="J71" s="334"/>
      <c r="K71" s="143"/>
      <c r="L71" s="288">
        <f t="shared" si="5"/>
        <v>0</v>
      </c>
      <c r="M71" s="288"/>
      <c r="N71" s="289"/>
      <c r="O71" s="148"/>
      <c r="Q71" s="145"/>
      <c r="R71" s="288">
        <f t="shared" si="4"/>
        <v>0</v>
      </c>
      <c r="S71" s="288"/>
      <c r="T71" s="289"/>
      <c r="U71" s="149"/>
    </row>
    <row r="72" spans="2:21" ht="18.6" thickBot="1">
      <c r="B72" s="150"/>
      <c r="C72" s="151"/>
      <c r="D72" s="171"/>
      <c r="E72" s="171"/>
      <c r="F72" s="190"/>
      <c r="G72" s="190"/>
      <c r="H72" s="162"/>
      <c r="I72" s="162"/>
      <c r="J72" s="151"/>
      <c r="K72" s="153" t="s">
        <v>254</v>
      </c>
      <c r="L72" s="302">
        <f>SUM(L66:L71)</f>
        <v>0</v>
      </c>
      <c r="M72" s="302"/>
      <c r="N72" s="154">
        <f>N66</f>
        <v>0</v>
      </c>
      <c r="O72" s="9"/>
      <c r="Q72" s="153" t="s">
        <v>254</v>
      </c>
      <c r="R72" s="302">
        <f>SUM(R66:R71)</f>
        <v>0</v>
      </c>
      <c r="S72" s="302"/>
      <c r="T72" s="154">
        <f>T66</f>
        <v>0</v>
      </c>
      <c r="U72" s="9"/>
    </row>
    <row r="73" spans="2:21" ht="66" customHeight="1" thickBot="1">
      <c r="B73" s="276" t="s">
        <v>266</v>
      </c>
      <c r="C73" s="10" t="s">
        <v>66</v>
      </c>
      <c r="D73" s="307" t="s">
        <v>267</v>
      </c>
      <c r="E73" s="327"/>
      <c r="F73" s="327"/>
      <c r="G73" s="308"/>
      <c r="H73" s="7" t="s">
        <v>218</v>
      </c>
      <c r="I73" s="172">
        <v>2</v>
      </c>
      <c r="J73" s="332">
        <v>30</v>
      </c>
      <c r="K73" s="143"/>
      <c r="L73" s="288">
        <f>K73*I73</f>
        <v>0</v>
      </c>
      <c r="M73" s="288"/>
      <c r="N73" s="289">
        <f>IF(SUM(L73:L74)&gt;J73,J73,SUM(L73:L74))</f>
        <v>0</v>
      </c>
      <c r="O73" s="144"/>
      <c r="Q73" s="145"/>
      <c r="R73" s="288">
        <f t="shared" si="4"/>
        <v>0</v>
      </c>
      <c r="S73" s="288"/>
      <c r="T73" s="289">
        <f>IF(SUM(R73:R74)&gt;$J73,$J73,SUM(R73:R74))</f>
        <v>0</v>
      </c>
      <c r="U73" s="146"/>
    </row>
    <row r="74" spans="2:21" ht="76.8" customHeight="1" thickBot="1">
      <c r="B74" s="277"/>
      <c r="C74" s="10" t="s">
        <v>67</v>
      </c>
      <c r="D74" s="329" t="s">
        <v>268</v>
      </c>
      <c r="E74" s="330"/>
      <c r="F74" s="330"/>
      <c r="G74" s="331"/>
      <c r="H74" s="7" t="s">
        <v>218</v>
      </c>
      <c r="I74" s="173">
        <v>1.5</v>
      </c>
      <c r="J74" s="334"/>
      <c r="K74" s="143"/>
      <c r="L74" s="288">
        <f>K74*I74</f>
        <v>0</v>
      </c>
      <c r="M74" s="288"/>
      <c r="N74" s="289"/>
      <c r="O74" s="148"/>
      <c r="Q74" s="145"/>
      <c r="R74" s="288">
        <f t="shared" si="4"/>
        <v>0</v>
      </c>
      <c r="S74" s="288"/>
      <c r="T74" s="289"/>
      <c r="U74" s="149"/>
    </row>
    <row r="75" spans="2:21" ht="18.6" thickBot="1">
      <c r="B75" s="150"/>
      <c r="C75" s="151"/>
      <c r="D75" s="162"/>
      <c r="E75" s="162"/>
      <c r="F75" s="190"/>
      <c r="G75" s="190"/>
      <c r="H75" s="162"/>
      <c r="I75" s="162"/>
      <c r="J75" s="151"/>
      <c r="K75" s="153" t="s">
        <v>254</v>
      </c>
      <c r="L75" s="302">
        <f>SUM(L73:L74)</f>
        <v>0</v>
      </c>
      <c r="M75" s="302"/>
      <c r="N75" s="154">
        <f>N73</f>
        <v>0</v>
      </c>
      <c r="O75" s="9"/>
      <c r="Q75" s="153" t="s">
        <v>254</v>
      </c>
      <c r="R75" s="302">
        <f>SUM(R73:R74)</f>
        <v>0</v>
      </c>
      <c r="S75" s="302"/>
      <c r="T75" s="154">
        <f>T73</f>
        <v>0</v>
      </c>
      <c r="U75" s="9"/>
    </row>
    <row r="76" spans="2:21" ht="36.6" customHeight="1" thickBot="1">
      <c r="B76" s="276" t="s">
        <v>269</v>
      </c>
      <c r="C76" s="128" t="s">
        <v>68</v>
      </c>
      <c r="D76" s="335" t="s">
        <v>81</v>
      </c>
      <c r="E76" s="335"/>
      <c r="F76" s="335"/>
      <c r="G76" s="7" t="s">
        <v>79</v>
      </c>
      <c r="H76" s="7" t="s">
        <v>75</v>
      </c>
      <c r="I76" s="2">
        <v>6</v>
      </c>
      <c r="J76" s="332">
        <v>20</v>
      </c>
      <c r="K76" s="143"/>
      <c r="L76" s="174">
        <f aca="true" t="shared" si="6" ref="L76:L84">K76*I76</f>
        <v>0</v>
      </c>
      <c r="M76" s="175">
        <f>L76</f>
        <v>0</v>
      </c>
      <c r="N76" s="289">
        <f>IF(SUM(M76:M86)&gt;=J76,J76,SUM(M76:M86))</f>
        <v>0</v>
      </c>
      <c r="O76" s="144"/>
      <c r="Q76" s="145"/>
      <c r="R76" s="174">
        <f>Q76*$I76</f>
        <v>0</v>
      </c>
      <c r="S76" s="175">
        <f>R76</f>
        <v>0</v>
      </c>
      <c r="T76" s="289">
        <f>IF(SUM(S76:S86)&gt;=$J76,$J76,SUM(S76:S86))</f>
        <v>0</v>
      </c>
      <c r="U76" s="146"/>
    </row>
    <row r="77" spans="2:21" ht="36.6" customHeight="1" thickBot="1">
      <c r="B77" s="277"/>
      <c r="C77" s="129" t="s">
        <v>221</v>
      </c>
      <c r="D77" s="335"/>
      <c r="E77" s="335"/>
      <c r="F77" s="335"/>
      <c r="G77" s="7" t="s">
        <v>80</v>
      </c>
      <c r="H77" s="8" t="s">
        <v>75</v>
      </c>
      <c r="I77" s="160">
        <v>4</v>
      </c>
      <c r="J77" s="333"/>
      <c r="K77" s="143"/>
      <c r="L77" s="174">
        <f t="shared" si="6"/>
        <v>0</v>
      </c>
      <c r="M77" s="175">
        <f aca="true" t="shared" si="7" ref="M77:M84">L77</f>
        <v>0</v>
      </c>
      <c r="N77" s="336"/>
      <c r="O77" s="148"/>
      <c r="Q77" s="145"/>
      <c r="R77" s="174">
        <f aca="true" t="shared" si="8" ref="R77:R84">Q77*$I77</f>
        <v>0</v>
      </c>
      <c r="S77" s="175">
        <f aca="true" t="shared" si="9" ref="S77:S84">R77</f>
        <v>0</v>
      </c>
      <c r="T77" s="336"/>
      <c r="U77" s="149"/>
    </row>
    <row r="78" spans="2:21" ht="36.6" customHeight="1" thickBot="1">
      <c r="B78" s="277"/>
      <c r="C78" s="128" t="s">
        <v>220</v>
      </c>
      <c r="D78" s="335" t="s">
        <v>82</v>
      </c>
      <c r="E78" s="335"/>
      <c r="F78" s="335"/>
      <c r="G78" s="7" t="s">
        <v>79</v>
      </c>
      <c r="H78" s="8" t="s">
        <v>75</v>
      </c>
      <c r="I78" s="160">
        <v>4</v>
      </c>
      <c r="J78" s="333"/>
      <c r="K78" s="143"/>
      <c r="L78" s="174">
        <f t="shared" si="6"/>
        <v>0</v>
      </c>
      <c r="M78" s="175">
        <f t="shared" si="7"/>
        <v>0</v>
      </c>
      <c r="N78" s="336"/>
      <c r="O78" s="148"/>
      <c r="Q78" s="145"/>
      <c r="R78" s="174">
        <f t="shared" si="8"/>
        <v>0</v>
      </c>
      <c r="S78" s="175">
        <f t="shared" si="9"/>
        <v>0</v>
      </c>
      <c r="T78" s="336"/>
      <c r="U78" s="149"/>
    </row>
    <row r="79" spans="2:21" ht="36.6" customHeight="1" thickBot="1">
      <c r="B79" s="277"/>
      <c r="C79" s="129" t="s">
        <v>69</v>
      </c>
      <c r="D79" s="335"/>
      <c r="E79" s="335"/>
      <c r="F79" s="335"/>
      <c r="G79" s="7" t="s">
        <v>80</v>
      </c>
      <c r="H79" s="8" t="s">
        <v>75</v>
      </c>
      <c r="I79" s="160">
        <v>2</v>
      </c>
      <c r="J79" s="333"/>
      <c r="K79" s="143"/>
      <c r="L79" s="174">
        <f t="shared" si="6"/>
        <v>0</v>
      </c>
      <c r="M79" s="175">
        <f t="shared" si="7"/>
        <v>0</v>
      </c>
      <c r="N79" s="336"/>
      <c r="O79" s="148"/>
      <c r="Q79" s="145"/>
      <c r="R79" s="174">
        <f t="shared" si="8"/>
        <v>0</v>
      </c>
      <c r="S79" s="175">
        <f t="shared" si="9"/>
        <v>0</v>
      </c>
      <c r="T79" s="336"/>
      <c r="U79" s="149"/>
    </row>
    <row r="80" spans="2:21" ht="54" customHeight="1" thickBot="1">
      <c r="B80" s="277"/>
      <c r="C80" s="128" t="s">
        <v>70</v>
      </c>
      <c r="D80" s="335" t="s">
        <v>112</v>
      </c>
      <c r="E80" s="335"/>
      <c r="F80" s="335"/>
      <c r="G80" s="335"/>
      <c r="H80" s="8" t="s">
        <v>76</v>
      </c>
      <c r="I80" s="160">
        <v>2</v>
      </c>
      <c r="J80" s="333"/>
      <c r="K80" s="143"/>
      <c r="L80" s="174">
        <f t="shared" si="6"/>
        <v>0</v>
      </c>
      <c r="M80" s="175">
        <f t="shared" si="7"/>
        <v>0</v>
      </c>
      <c r="N80" s="336"/>
      <c r="O80" s="148"/>
      <c r="Q80" s="145"/>
      <c r="R80" s="174">
        <f t="shared" si="8"/>
        <v>0</v>
      </c>
      <c r="S80" s="175">
        <f t="shared" si="9"/>
        <v>0</v>
      </c>
      <c r="T80" s="336"/>
      <c r="U80" s="149"/>
    </row>
    <row r="81" spans="2:21" ht="37.8" customHeight="1" thickBot="1">
      <c r="B81" s="277"/>
      <c r="C81" s="129" t="s">
        <v>71</v>
      </c>
      <c r="D81" s="335" t="s">
        <v>227</v>
      </c>
      <c r="E81" s="335"/>
      <c r="F81" s="335"/>
      <c r="G81" s="335"/>
      <c r="H81" s="8" t="s">
        <v>76</v>
      </c>
      <c r="I81" s="160">
        <v>1</v>
      </c>
      <c r="J81" s="333"/>
      <c r="K81" s="143"/>
      <c r="L81" s="174">
        <f t="shared" si="6"/>
        <v>0</v>
      </c>
      <c r="M81" s="175">
        <f t="shared" si="7"/>
        <v>0</v>
      </c>
      <c r="N81" s="336"/>
      <c r="O81" s="148"/>
      <c r="Q81" s="145"/>
      <c r="R81" s="174">
        <f t="shared" si="8"/>
        <v>0</v>
      </c>
      <c r="S81" s="175">
        <f t="shared" si="9"/>
        <v>0</v>
      </c>
      <c r="T81" s="336"/>
      <c r="U81" s="149"/>
    </row>
    <row r="82" spans="2:21" ht="34.2" customHeight="1" thickBot="1">
      <c r="B82" s="277"/>
      <c r="C82" s="128" t="s">
        <v>72</v>
      </c>
      <c r="D82" s="335" t="s">
        <v>83</v>
      </c>
      <c r="E82" s="335"/>
      <c r="F82" s="335"/>
      <c r="G82" s="7" t="s">
        <v>79</v>
      </c>
      <c r="H82" s="8" t="s">
        <v>77</v>
      </c>
      <c r="I82" s="160">
        <v>3</v>
      </c>
      <c r="J82" s="333"/>
      <c r="K82" s="143"/>
      <c r="L82" s="174">
        <f t="shared" si="6"/>
        <v>0</v>
      </c>
      <c r="M82" s="175">
        <f t="shared" si="7"/>
        <v>0</v>
      </c>
      <c r="N82" s="336"/>
      <c r="O82" s="148"/>
      <c r="Q82" s="145"/>
      <c r="R82" s="174">
        <f t="shared" si="8"/>
        <v>0</v>
      </c>
      <c r="S82" s="175">
        <f t="shared" si="9"/>
        <v>0</v>
      </c>
      <c r="T82" s="336"/>
      <c r="U82" s="149"/>
    </row>
    <row r="83" spans="2:21" ht="34.2" customHeight="1" thickBot="1">
      <c r="B83" s="277"/>
      <c r="C83" s="129" t="s">
        <v>73</v>
      </c>
      <c r="D83" s="335"/>
      <c r="E83" s="335"/>
      <c r="F83" s="335"/>
      <c r="G83" s="7" t="s">
        <v>80</v>
      </c>
      <c r="H83" s="8" t="s">
        <v>77</v>
      </c>
      <c r="I83" s="160">
        <v>2</v>
      </c>
      <c r="J83" s="333"/>
      <c r="K83" s="143"/>
      <c r="L83" s="174">
        <f t="shared" si="6"/>
        <v>0</v>
      </c>
      <c r="M83" s="176">
        <f t="shared" si="7"/>
        <v>0</v>
      </c>
      <c r="N83" s="336"/>
      <c r="O83" s="148"/>
      <c r="Q83" s="145"/>
      <c r="R83" s="174">
        <f t="shared" si="8"/>
        <v>0</v>
      </c>
      <c r="S83" s="176">
        <f t="shared" si="9"/>
        <v>0</v>
      </c>
      <c r="T83" s="336"/>
      <c r="U83" s="149"/>
    </row>
    <row r="84" spans="2:21" ht="110.4" customHeight="1" thickBot="1">
      <c r="B84" s="277"/>
      <c r="C84" s="128" t="s">
        <v>74</v>
      </c>
      <c r="D84" s="307" t="s">
        <v>219</v>
      </c>
      <c r="E84" s="327"/>
      <c r="F84" s="327"/>
      <c r="G84" s="308"/>
      <c r="H84" s="8" t="s">
        <v>78</v>
      </c>
      <c r="I84" s="160">
        <v>2.5</v>
      </c>
      <c r="J84" s="333"/>
      <c r="K84" s="143"/>
      <c r="L84" s="174">
        <f t="shared" si="6"/>
        <v>0</v>
      </c>
      <c r="M84" s="177">
        <f t="shared" si="7"/>
        <v>0</v>
      </c>
      <c r="N84" s="337"/>
      <c r="O84" s="148"/>
      <c r="Q84" s="145"/>
      <c r="R84" s="174">
        <f t="shared" si="8"/>
        <v>0</v>
      </c>
      <c r="S84" s="177">
        <f t="shared" si="9"/>
        <v>0</v>
      </c>
      <c r="T84" s="337"/>
      <c r="U84" s="149"/>
    </row>
    <row r="85" spans="2:21" ht="16.2" customHeight="1" thickBot="1">
      <c r="B85" s="277"/>
      <c r="C85" s="304" t="s">
        <v>222</v>
      </c>
      <c r="D85" s="339" t="s">
        <v>270</v>
      </c>
      <c r="E85" s="340"/>
      <c r="F85" s="340"/>
      <c r="G85" s="341"/>
      <c r="H85" s="276" t="s">
        <v>76</v>
      </c>
      <c r="I85" s="345">
        <v>0.25</v>
      </c>
      <c r="J85" s="333"/>
      <c r="K85" s="347"/>
      <c r="L85" s="349">
        <f>K85*I85</f>
        <v>0</v>
      </c>
      <c r="M85" s="178" t="s">
        <v>271</v>
      </c>
      <c r="N85" s="336"/>
      <c r="O85" s="351"/>
      <c r="Q85" s="352"/>
      <c r="R85" s="349">
        <f>Q85*$I85</f>
        <v>0</v>
      </c>
      <c r="S85" s="178" t="s">
        <v>271</v>
      </c>
      <c r="T85" s="336"/>
      <c r="U85" s="338"/>
    </row>
    <row r="86" spans="2:21" ht="115.2" customHeight="1" thickBot="1">
      <c r="B86" s="278"/>
      <c r="C86" s="306"/>
      <c r="D86" s="342"/>
      <c r="E86" s="343"/>
      <c r="F86" s="343"/>
      <c r="G86" s="344"/>
      <c r="H86" s="278"/>
      <c r="I86" s="346"/>
      <c r="J86" s="334"/>
      <c r="K86" s="348"/>
      <c r="L86" s="350"/>
      <c r="M86" s="179">
        <f>IF(I85*K85&gt;=3,3,I85*K85)</f>
        <v>0</v>
      </c>
      <c r="N86" s="336"/>
      <c r="O86" s="351"/>
      <c r="Q86" s="353"/>
      <c r="R86" s="350"/>
      <c r="S86" s="179">
        <f>IF($I85*Q85&gt;=3,3,$I85*Q85)</f>
        <v>0</v>
      </c>
      <c r="T86" s="336"/>
      <c r="U86" s="338"/>
    </row>
    <row r="87" spans="2:21" ht="18.6" thickBot="1">
      <c r="B87" s="189"/>
      <c r="C87" s="190"/>
      <c r="D87" s="190"/>
      <c r="E87" s="190"/>
      <c r="F87" s="190"/>
      <c r="G87" s="190"/>
      <c r="H87" s="190"/>
      <c r="I87" s="190"/>
      <c r="J87" s="191"/>
      <c r="K87" s="153" t="s">
        <v>254</v>
      </c>
      <c r="L87" s="302">
        <f>SUM(M76:M86)</f>
        <v>0</v>
      </c>
      <c r="M87" s="302"/>
      <c r="N87" s="154">
        <f>N76</f>
        <v>0</v>
      </c>
      <c r="O87" s="165"/>
      <c r="Q87" s="153" t="s">
        <v>254</v>
      </c>
      <c r="R87" s="302">
        <f>SUM(S76:S86)</f>
        <v>0</v>
      </c>
      <c r="S87" s="302"/>
      <c r="T87" s="154">
        <f>T76</f>
        <v>0</v>
      </c>
      <c r="U87" s="165"/>
    </row>
    <row r="88" spans="2:10" ht="16.2" thickBot="1">
      <c r="B88" s="192"/>
      <c r="C88" s="192"/>
      <c r="D88" s="192"/>
      <c r="E88" s="192"/>
      <c r="F88" s="192"/>
      <c r="G88" s="192"/>
      <c r="H88" s="192"/>
      <c r="I88" s="192"/>
      <c r="J88" s="192"/>
    </row>
    <row r="89" spans="2:20" ht="21.6" thickBot="1">
      <c r="B89" s="192"/>
      <c r="C89" s="192"/>
      <c r="D89" s="192"/>
      <c r="E89" s="192"/>
      <c r="F89" s="192"/>
      <c r="G89" s="192"/>
      <c r="H89" s="192"/>
      <c r="I89" s="192"/>
      <c r="J89" s="193"/>
      <c r="K89" s="166" t="s">
        <v>164</v>
      </c>
      <c r="L89" s="354">
        <f>L72+L75+L87</f>
        <v>0</v>
      </c>
      <c r="M89" s="355"/>
      <c r="N89" s="167">
        <f>N72+N75+N87</f>
        <v>0</v>
      </c>
      <c r="Q89" s="168" t="s">
        <v>164</v>
      </c>
      <c r="R89" s="354">
        <f>R72+R75+R87</f>
        <v>0</v>
      </c>
      <c r="S89" s="355"/>
      <c r="T89" s="167">
        <f>T72+T75+T87</f>
        <v>0</v>
      </c>
    </row>
    <row r="90" spans="2:10" ht="16.2" thickBot="1">
      <c r="B90" s="192"/>
      <c r="C90" s="192"/>
      <c r="D90" s="192"/>
      <c r="E90" s="192"/>
      <c r="F90" s="192"/>
      <c r="G90" s="192"/>
      <c r="H90" s="192"/>
      <c r="I90" s="192"/>
      <c r="J90" s="192"/>
    </row>
    <row r="91" spans="2:21" ht="15.6">
      <c r="B91" s="200"/>
      <c r="C91" s="201"/>
      <c r="D91" s="201"/>
      <c r="E91" s="201"/>
      <c r="F91" s="201"/>
      <c r="G91" s="201"/>
      <c r="H91" s="201"/>
      <c r="I91" s="201"/>
      <c r="J91" s="202"/>
      <c r="K91" s="267" t="s">
        <v>245</v>
      </c>
      <c r="L91" s="268"/>
      <c r="M91" s="268"/>
      <c r="N91" s="268"/>
      <c r="O91" s="269"/>
      <c r="Q91" s="267" t="s">
        <v>246</v>
      </c>
      <c r="R91" s="268"/>
      <c r="S91" s="268"/>
      <c r="T91" s="268"/>
      <c r="U91" s="269"/>
    </row>
    <row r="92" spans="2:21" ht="23.4">
      <c r="B92" s="320" t="s">
        <v>272</v>
      </c>
      <c r="C92" s="321"/>
      <c r="D92" s="321"/>
      <c r="E92" s="321"/>
      <c r="F92" s="321"/>
      <c r="G92" s="321"/>
      <c r="H92" s="321"/>
      <c r="I92" s="321"/>
      <c r="J92" s="322"/>
      <c r="K92" s="270"/>
      <c r="L92" s="271"/>
      <c r="M92" s="271"/>
      <c r="N92" s="271"/>
      <c r="O92" s="272"/>
      <c r="Q92" s="270"/>
      <c r="R92" s="271"/>
      <c r="S92" s="271"/>
      <c r="T92" s="271"/>
      <c r="U92" s="272"/>
    </row>
    <row r="93" spans="2:21" ht="17.4">
      <c r="B93" s="323" t="s">
        <v>248</v>
      </c>
      <c r="C93" s="324"/>
      <c r="D93" s="324"/>
      <c r="E93" s="324"/>
      <c r="F93" s="324"/>
      <c r="G93" s="324"/>
      <c r="H93" s="324"/>
      <c r="I93" s="324"/>
      <c r="J93" s="325"/>
      <c r="K93" s="270"/>
      <c r="L93" s="271"/>
      <c r="M93" s="271"/>
      <c r="N93" s="271"/>
      <c r="O93" s="272"/>
      <c r="Q93" s="270"/>
      <c r="R93" s="271"/>
      <c r="S93" s="271"/>
      <c r="T93" s="271"/>
      <c r="U93" s="272"/>
    </row>
    <row r="94" spans="2:21" ht="16.2" thickBot="1">
      <c r="B94" s="197"/>
      <c r="C94" s="198"/>
      <c r="D94" s="198"/>
      <c r="E94" s="198"/>
      <c r="F94" s="198"/>
      <c r="G94" s="198"/>
      <c r="H94" s="198"/>
      <c r="I94" s="198"/>
      <c r="J94" s="199"/>
      <c r="K94" s="273"/>
      <c r="L94" s="274"/>
      <c r="M94" s="274"/>
      <c r="N94" s="274"/>
      <c r="O94" s="275"/>
      <c r="Q94" s="273"/>
      <c r="R94" s="274"/>
      <c r="S94" s="274"/>
      <c r="T94" s="274"/>
      <c r="U94" s="275"/>
    </row>
    <row r="95" spans="2:21" ht="63" thickBot="1">
      <c r="B95" s="137" t="s">
        <v>0</v>
      </c>
      <c r="C95" s="138" t="s">
        <v>1</v>
      </c>
      <c r="D95" s="296" t="s">
        <v>170</v>
      </c>
      <c r="E95" s="297"/>
      <c r="F95" s="297"/>
      <c r="G95" s="298"/>
      <c r="H95" s="138" t="s">
        <v>2</v>
      </c>
      <c r="I95" s="138" t="s">
        <v>3</v>
      </c>
      <c r="J95" s="138" t="s">
        <v>249</v>
      </c>
      <c r="K95" s="137" t="s">
        <v>250</v>
      </c>
      <c r="L95" s="296" t="s">
        <v>137</v>
      </c>
      <c r="M95" s="298"/>
      <c r="N95" s="138" t="s">
        <v>251</v>
      </c>
      <c r="O95" s="138" t="s">
        <v>132</v>
      </c>
      <c r="Q95" s="137" t="s">
        <v>250</v>
      </c>
      <c r="R95" s="296" t="s">
        <v>137</v>
      </c>
      <c r="S95" s="298"/>
      <c r="T95" s="138" t="s">
        <v>251</v>
      </c>
      <c r="U95" s="138" t="s">
        <v>169</v>
      </c>
    </row>
    <row r="96" spans="2:21" ht="18.6" thickBot="1">
      <c r="B96" s="139" t="s">
        <v>4</v>
      </c>
      <c r="C96" s="140" t="s">
        <v>5</v>
      </c>
      <c r="D96" s="296" t="s">
        <v>6</v>
      </c>
      <c r="E96" s="297"/>
      <c r="F96" s="297"/>
      <c r="G96" s="298"/>
      <c r="H96" s="140" t="s">
        <v>7</v>
      </c>
      <c r="I96" s="140" t="s">
        <v>8</v>
      </c>
      <c r="J96" s="140" t="s">
        <v>9</v>
      </c>
      <c r="K96" s="141" t="s">
        <v>125</v>
      </c>
      <c r="L96" s="299" t="s">
        <v>126</v>
      </c>
      <c r="M96" s="299"/>
      <c r="N96" s="141" t="s">
        <v>127</v>
      </c>
      <c r="O96" s="141" t="s">
        <v>128</v>
      </c>
      <c r="P96" s="136"/>
      <c r="Q96" s="141" t="s">
        <v>252</v>
      </c>
      <c r="R96" s="299" t="s">
        <v>129</v>
      </c>
      <c r="S96" s="299"/>
      <c r="T96" s="141" t="s">
        <v>130</v>
      </c>
      <c r="U96" s="141" t="s">
        <v>131</v>
      </c>
    </row>
    <row r="97" spans="2:21" ht="68.4" customHeight="1" thickBot="1">
      <c r="B97" s="357" t="s">
        <v>273</v>
      </c>
      <c r="C97" s="7" t="s">
        <v>174</v>
      </c>
      <c r="D97" s="357" t="s">
        <v>239</v>
      </c>
      <c r="E97" s="357"/>
      <c r="F97" s="335" t="s">
        <v>86</v>
      </c>
      <c r="G97" s="335"/>
      <c r="H97" s="10" t="s">
        <v>84</v>
      </c>
      <c r="I97" s="1">
        <v>5</v>
      </c>
      <c r="J97" s="360">
        <v>50</v>
      </c>
      <c r="K97" s="143"/>
      <c r="L97" s="180">
        <f aca="true" t="shared" si="10" ref="L97:L104">K97*I97</f>
        <v>0</v>
      </c>
      <c r="M97" s="177">
        <f>L97</f>
        <v>0</v>
      </c>
      <c r="N97" s="288">
        <f>IF(SUM(M97:M106)&gt;=J97,J97,SUM(M97:M106))</f>
        <v>0</v>
      </c>
      <c r="O97" s="144"/>
      <c r="Q97" s="145"/>
      <c r="R97" s="174">
        <f aca="true" t="shared" si="11" ref="R97:R104">Q97*$I97</f>
        <v>0</v>
      </c>
      <c r="S97" s="177">
        <f>R97</f>
        <v>0</v>
      </c>
      <c r="T97" s="288">
        <f>IF(SUM(S97:S106)&gt;=$J97,$J97,SUM(S97:S106))</f>
        <v>0</v>
      </c>
      <c r="U97" s="146"/>
    </row>
    <row r="98" spans="2:21" ht="57.6" customHeight="1" thickBot="1">
      <c r="B98" s="357"/>
      <c r="C98" s="7" t="s">
        <v>175</v>
      </c>
      <c r="D98" s="357"/>
      <c r="E98" s="357"/>
      <c r="F98" s="335" t="s">
        <v>87</v>
      </c>
      <c r="G98" s="335"/>
      <c r="H98" s="10" t="s">
        <v>84</v>
      </c>
      <c r="I98" s="1">
        <v>3</v>
      </c>
      <c r="J98" s="360"/>
      <c r="K98" s="143"/>
      <c r="L98" s="180">
        <f t="shared" si="10"/>
        <v>0</v>
      </c>
      <c r="M98" s="177">
        <f>L98</f>
        <v>0</v>
      </c>
      <c r="N98" s="357"/>
      <c r="O98" s="148"/>
      <c r="Q98" s="145"/>
      <c r="R98" s="174">
        <f t="shared" si="11"/>
        <v>0</v>
      </c>
      <c r="S98" s="177">
        <f>R98</f>
        <v>0</v>
      </c>
      <c r="T98" s="357"/>
      <c r="U98" s="149"/>
    </row>
    <row r="99" spans="2:21" ht="122.4" customHeight="1" thickBot="1">
      <c r="B99" s="357"/>
      <c r="C99" s="7" t="s">
        <v>176</v>
      </c>
      <c r="D99" s="357" t="s">
        <v>240</v>
      </c>
      <c r="E99" s="357"/>
      <c r="F99" s="335" t="s">
        <v>173</v>
      </c>
      <c r="G99" s="335"/>
      <c r="H99" s="10" t="s">
        <v>85</v>
      </c>
      <c r="I99" s="181">
        <v>3</v>
      </c>
      <c r="J99" s="360"/>
      <c r="K99" s="143"/>
      <c r="L99" s="180">
        <f t="shared" si="10"/>
        <v>0</v>
      </c>
      <c r="M99" s="177">
        <f aca="true" t="shared" si="12" ref="M99:M104">L99</f>
        <v>0</v>
      </c>
      <c r="N99" s="357"/>
      <c r="O99" s="148"/>
      <c r="Q99" s="145"/>
      <c r="R99" s="174">
        <f t="shared" si="11"/>
        <v>0</v>
      </c>
      <c r="S99" s="177">
        <f aca="true" t="shared" si="13" ref="S99:S104">R99</f>
        <v>0</v>
      </c>
      <c r="T99" s="357"/>
      <c r="U99" s="149"/>
    </row>
    <row r="100" spans="2:21" ht="55.8" customHeight="1" thickBot="1">
      <c r="B100" s="357"/>
      <c r="C100" s="7" t="s">
        <v>177</v>
      </c>
      <c r="D100" s="357"/>
      <c r="E100" s="357"/>
      <c r="F100" s="335" t="s">
        <v>88</v>
      </c>
      <c r="G100" s="335"/>
      <c r="H100" s="10" t="s">
        <v>85</v>
      </c>
      <c r="I100" s="181">
        <v>1</v>
      </c>
      <c r="J100" s="360"/>
      <c r="K100" s="143"/>
      <c r="L100" s="180">
        <f t="shared" si="10"/>
        <v>0</v>
      </c>
      <c r="M100" s="177">
        <f t="shared" si="12"/>
        <v>0</v>
      </c>
      <c r="N100" s="357"/>
      <c r="O100" s="148"/>
      <c r="Q100" s="145"/>
      <c r="R100" s="174">
        <f t="shared" si="11"/>
        <v>0</v>
      </c>
      <c r="S100" s="177">
        <f t="shared" si="13"/>
        <v>0</v>
      </c>
      <c r="T100" s="357"/>
      <c r="U100" s="149"/>
    </row>
    <row r="101" spans="2:21" ht="55.8" customHeight="1" thickBot="1">
      <c r="B101" s="357"/>
      <c r="C101" s="7" t="s">
        <v>178</v>
      </c>
      <c r="D101" s="335" t="s">
        <v>91</v>
      </c>
      <c r="E101" s="335"/>
      <c r="F101" s="335"/>
      <c r="G101" s="335"/>
      <c r="H101" s="10" t="s">
        <v>85</v>
      </c>
      <c r="I101" s="1">
        <v>2.5</v>
      </c>
      <c r="J101" s="360"/>
      <c r="K101" s="143"/>
      <c r="L101" s="180">
        <f t="shared" si="10"/>
        <v>0</v>
      </c>
      <c r="M101" s="177">
        <f t="shared" si="12"/>
        <v>0</v>
      </c>
      <c r="N101" s="357"/>
      <c r="O101" s="148"/>
      <c r="Q101" s="145"/>
      <c r="R101" s="174">
        <f t="shared" si="11"/>
        <v>0</v>
      </c>
      <c r="S101" s="177">
        <f t="shared" si="13"/>
        <v>0</v>
      </c>
      <c r="T101" s="357"/>
      <c r="U101" s="149"/>
    </row>
    <row r="102" spans="2:21" ht="55.8" customHeight="1" thickBot="1">
      <c r="B102" s="357"/>
      <c r="C102" s="7" t="s">
        <v>179</v>
      </c>
      <c r="D102" s="335" t="s">
        <v>274</v>
      </c>
      <c r="E102" s="335"/>
      <c r="F102" s="300" t="s">
        <v>122</v>
      </c>
      <c r="G102" s="300"/>
      <c r="H102" s="10" t="s">
        <v>84</v>
      </c>
      <c r="I102" s="1">
        <v>3</v>
      </c>
      <c r="J102" s="360"/>
      <c r="K102" s="143"/>
      <c r="L102" s="180">
        <f t="shared" si="10"/>
        <v>0</v>
      </c>
      <c r="M102" s="177">
        <f t="shared" si="12"/>
        <v>0</v>
      </c>
      <c r="N102" s="357"/>
      <c r="O102" s="148"/>
      <c r="Q102" s="145"/>
      <c r="R102" s="174">
        <f t="shared" si="11"/>
        <v>0</v>
      </c>
      <c r="S102" s="177">
        <f t="shared" si="13"/>
        <v>0</v>
      </c>
      <c r="T102" s="357"/>
      <c r="U102" s="149"/>
    </row>
    <row r="103" spans="2:21" ht="55.8" customHeight="1" thickBot="1">
      <c r="B103" s="357"/>
      <c r="C103" s="7" t="s">
        <v>180</v>
      </c>
      <c r="D103" s="335"/>
      <c r="E103" s="335"/>
      <c r="F103" s="335" t="s">
        <v>89</v>
      </c>
      <c r="G103" s="335"/>
      <c r="H103" s="10" t="s">
        <v>84</v>
      </c>
      <c r="I103" s="1">
        <v>2</v>
      </c>
      <c r="J103" s="360"/>
      <c r="K103" s="143"/>
      <c r="L103" s="180">
        <f t="shared" si="10"/>
        <v>0</v>
      </c>
      <c r="M103" s="177">
        <f t="shared" si="12"/>
        <v>0</v>
      </c>
      <c r="N103" s="357"/>
      <c r="O103" s="148"/>
      <c r="Q103" s="145"/>
      <c r="R103" s="174">
        <f t="shared" si="11"/>
        <v>0</v>
      </c>
      <c r="S103" s="177">
        <f t="shared" si="13"/>
        <v>0</v>
      </c>
      <c r="T103" s="357"/>
      <c r="U103" s="149"/>
    </row>
    <row r="104" spans="2:21" ht="55.8" customHeight="1" thickBot="1">
      <c r="B104" s="357"/>
      <c r="C104" s="7" t="s">
        <v>181</v>
      </c>
      <c r="D104" s="335"/>
      <c r="E104" s="335"/>
      <c r="F104" s="335" t="s">
        <v>90</v>
      </c>
      <c r="G104" s="335"/>
      <c r="H104" s="10" t="s">
        <v>84</v>
      </c>
      <c r="I104" s="1">
        <v>1</v>
      </c>
      <c r="J104" s="360"/>
      <c r="K104" s="143"/>
      <c r="L104" s="180">
        <f t="shared" si="10"/>
        <v>0</v>
      </c>
      <c r="M104" s="177">
        <f t="shared" si="12"/>
        <v>0</v>
      </c>
      <c r="N104" s="357"/>
      <c r="O104" s="148"/>
      <c r="Q104" s="145"/>
      <c r="R104" s="174">
        <f t="shared" si="11"/>
        <v>0</v>
      </c>
      <c r="S104" s="177">
        <f t="shared" si="13"/>
        <v>0</v>
      </c>
      <c r="T104" s="357"/>
      <c r="U104" s="149"/>
    </row>
    <row r="105" spans="2:21" ht="15" thickBot="1">
      <c r="B105" s="357"/>
      <c r="C105" s="276" t="s">
        <v>182</v>
      </c>
      <c r="D105" s="356" t="s">
        <v>275</v>
      </c>
      <c r="E105" s="356"/>
      <c r="F105" s="356"/>
      <c r="G105" s="356"/>
      <c r="H105" s="300" t="s">
        <v>84</v>
      </c>
      <c r="I105" s="361">
        <v>1</v>
      </c>
      <c r="J105" s="360"/>
      <c r="K105" s="347"/>
      <c r="L105" s="349">
        <f>K105*I105</f>
        <v>0</v>
      </c>
      <c r="M105" s="178" t="s">
        <v>271</v>
      </c>
      <c r="N105" s="357"/>
      <c r="O105" s="351"/>
      <c r="Q105" s="352"/>
      <c r="R105" s="349">
        <f>Q105*$I105</f>
        <v>0</v>
      </c>
      <c r="S105" s="178" t="s">
        <v>271</v>
      </c>
      <c r="T105" s="357"/>
      <c r="U105" s="338"/>
    </row>
    <row r="106" spans="2:21" ht="49.2" customHeight="1" thickBot="1">
      <c r="B106" s="357"/>
      <c r="C106" s="278"/>
      <c r="D106" s="356"/>
      <c r="E106" s="356"/>
      <c r="F106" s="356"/>
      <c r="G106" s="356"/>
      <c r="H106" s="300"/>
      <c r="I106" s="361"/>
      <c r="J106" s="360"/>
      <c r="K106" s="348"/>
      <c r="L106" s="350"/>
      <c r="M106" s="179">
        <f>IF(I105*K105&gt;=10,10,I105*K105)</f>
        <v>0</v>
      </c>
      <c r="N106" s="357"/>
      <c r="O106" s="351"/>
      <c r="Q106" s="353"/>
      <c r="R106" s="350"/>
      <c r="S106" s="179">
        <f>IF($I105*Q105&gt;=10,10,$I105*Q105)</f>
        <v>0</v>
      </c>
      <c r="T106" s="357"/>
      <c r="U106" s="338"/>
    </row>
    <row r="107" spans="2:21" ht="18.6" thickBot="1">
      <c r="B107" s="150"/>
      <c r="C107" s="151"/>
      <c r="D107" s="162"/>
      <c r="E107" s="162"/>
      <c r="F107" s="190"/>
      <c r="G107" s="190"/>
      <c r="H107" s="162"/>
      <c r="I107" s="162"/>
      <c r="J107" s="182"/>
      <c r="K107" s="153" t="s">
        <v>254</v>
      </c>
      <c r="L107" s="358">
        <f>SUM(M97:M106)</f>
        <v>0</v>
      </c>
      <c r="M107" s="359"/>
      <c r="N107" s="164">
        <f>N97</f>
        <v>0</v>
      </c>
      <c r="O107" s="183"/>
      <c r="Q107" s="153" t="s">
        <v>254</v>
      </c>
      <c r="R107" s="358">
        <f>SUM(S97:S106)</f>
        <v>0</v>
      </c>
      <c r="S107" s="359"/>
      <c r="T107" s="164">
        <f>T97</f>
        <v>0</v>
      </c>
      <c r="U107" s="183"/>
    </row>
    <row r="108" spans="2:21" ht="57.6" customHeight="1" thickBot="1">
      <c r="B108" s="335" t="s">
        <v>276</v>
      </c>
      <c r="C108" s="10" t="s">
        <v>183</v>
      </c>
      <c r="D108" s="317" t="s">
        <v>241</v>
      </c>
      <c r="E108" s="318"/>
      <c r="F108" s="318"/>
      <c r="G108" s="319"/>
      <c r="H108" s="10" t="s">
        <v>92</v>
      </c>
      <c r="I108" s="172">
        <v>2</v>
      </c>
      <c r="J108" s="360">
        <v>50</v>
      </c>
      <c r="K108" s="143"/>
      <c r="L108" s="180">
        <f>K108*I108</f>
        <v>0</v>
      </c>
      <c r="M108" s="177">
        <f>L108</f>
        <v>0</v>
      </c>
      <c r="N108" s="288">
        <f>IF(SUM(M108:M115)&gt;=J108,J108,SUM(M108:M115))</f>
        <v>0</v>
      </c>
      <c r="O108" s="144"/>
      <c r="Q108" s="145"/>
      <c r="R108" s="180">
        <f aca="true" t="shared" si="14" ref="R108:R109">Q108*$I108</f>
        <v>0</v>
      </c>
      <c r="S108" s="177">
        <f>R108</f>
        <v>0</v>
      </c>
      <c r="T108" s="288">
        <f>IF(SUM(S108:S115)&gt;=$J108,$J108,SUM(S108:S115))</f>
        <v>0</v>
      </c>
      <c r="U108" s="146"/>
    </row>
    <row r="109" spans="2:21" ht="38.4" customHeight="1" thickBot="1">
      <c r="B109" s="335"/>
      <c r="C109" s="10" t="s">
        <v>184</v>
      </c>
      <c r="D109" s="311" t="s">
        <v>94</v>
      </c>
      <c r="E109" s="312"/>
      <c r="F109" s="312"/>
      <c r="G109" s="313"/>
      <c r="H109" s="10" t="s">
        <v>78</v>
      </c>
      <c r="I109" s="172">
        <v>2</v>
      </c>
      <c r="J109" s="360"/>
      <c r="K109" s="143"/>
      <c r="L109" s="180">
        <f>K109*I109</f>
        <v>0</v>
      </c>
      <c r="M109" s="177">
        <f>L109</f>
        <v>0</v>
      </c>
      <c r="N109" s="357"/>
      <c r="O109" s="148"/>
      <c r="Q109" s="145"/>
      <c r="R109" s="180">
        <f t="shared" si="14"/>
        <v>0</v>
      </c>
      <c r="S109" s="177">
        <f>R109</f>
        <v>0</v>
      </c>
      <c r="T109" s="357"/>
      <c r="U109" s="149"/>
    </row>
    <row r="110" spans="2:21" ht="15" thickBot="1">
      <c r="B110" s="335"/>
      <c r="C110" s="276" t="s">
        <v>185</v>
      </c>
      <c r="D110" s="362" t="s">
        <v>277</v>
      </c>
      <c r="E110" s="363"/>
      <c r="F110" s="363"/>
      <c r="G110" s="364"/>
      <c r="H110" s="368" t="s">
        <v>93</v>
      </c>
      <c r="I110" s="361">
        <v>2</v>
      </c>
      <c r="J110" s="360"/>
      <c r="K110" s="347"/>
      <c r="L110" s="349">
        <f>I110*K110</f>
        <v>0</v>
      </c>
      <c r="M110" s="178" t="s">
        <v>271</v>
      </c>
      <c r="N110" s="357"/>
      <c r="O110" s="351"/>
      <c r="Q110" s="352"/>
      <c r="R110" s="349">
        <f>O110*$I110</f>
        <v>0</v>
      </c>
      <c r="S110" s="178" t="s">
        <v>271</v>
      </c>
      <c r="T110" s="357"/>
      <c r="U110" s="338"/>
    </row>
    <row r="111" spans="2:21" ht="69.6" customHeight="1" thickBot="1">
      <c r="B111" s="335"/>
      <c r="C111" s="278"/>
      <c r="D111" s="365"/>
      <c r="E111" s="366"/>
      <c r="F111" s="366"/>
      <c r="G111" s="367"/>
      <c r="H111" s="369"/>
      <c r="I111" s="361"/>
      <c r="J111" s="360"/>
      <c r="K111" s="348"/>
      <c r="L111" s="350"/>
      <c r="M111" s="179">
        <f>IF(I110*K110&gt;=10,10,I110*K110)</f>
        <v>0</v>
      </c>
      <c r="N111" s="357"/>
      <c r="O111" s="351"/>
      <c r="Q111" s="353"/>
      <c r="R111" s="350"/>
      <c r="S111" s="179">
        <f>IF($I110*Q110&gt;=10,10,$I110*Q110)</f>
        <v>0</v>
      </c>
      <c r="T111" s="357"/>
      <c r="U111" s="338"/>
    </row>
    <row r="112" spans="2:21" ht="15" thickBot="1">
      <c r="B112" s="335"/>
      <c r="C112" s="276" t="s">
        <v>186</v>
      </c>
      <c r="D112" s="362" t="s">
        <v>278</v>
      </c>
      <c r="E112" s="363"/>
      <c r="F112" s="363"/>
      <c r="G112" s="364"/>
      <c r="H112" s="368" t="s">
        <v>78</v>
      </c>
      <c r="I112" s="361">
        <v>2</v>
      </c>
      <c r="J112" s="360"/>
      <c r="K112" s="347"/>
      <c r="L112" s="349">
        <f>I112*K112</f>
        <v>0</v>
      </c>
      <c r="M112" s="178" t="s">
        <v>271</v>
      </c>
      <c r="N112" s="357"/>
      <c r="O112" s="351"/>
      <c r="Q112" s="352"/>
      <c r="R112" s="349">
        <f>O112*$I112</f>
        <v>0</v>
      </c>
      <c r="S112" s="178" t="s">
        <v>271</v>
      </c>
      <c r="T112" s="357"/>
      <c r="U112" s="338"/>
    </row>
    <row r="113" spans="2:21" ht="60" customHeight="1" thickBot="1">
      <c r="B113" s="335"/>
      <c r="C113" s="278"/>
      <c r="D113" s="365"/>
      <c r="E113" s="366"/>
      <c r="F113" s="366"/>
      <c r="G113" s="367"/>
      <c r="H113" s="369"/>
      <c r="I113" s="361"/>
      <c r="J113" s="360"/>
      <c r="K113" s="348"/>
      <c r="L113" s="350"/>
      <c r="M113" s="179">
        <f>IF(I112*K112&gt;=10,10,I112*K112)</f>
        <v>0</v>
      </c>
      <c r="N113" s="357"/>
      <c r="O113" s="351"/>
      <c r="Q113" s="353"/>
      <c r="R113" s="350"/>
      <c r="S113" s="179">
        <f>IF($I112*Q112&gt;=10,10,$I112*Q112)</f>
        <v>0</v>
      </c>
      <c r="T113" s="357"/>
      <c r="U113" s="338"/>
    </row>
    <row r="114" spans="2:21" ht="15" thickBot="1">
      <c r="B114" s="335"/>
      <c r="C114" s="276" t="s">
        <v>187</v>
      </c>
      <c r="D114" s="362" t="s">
        <v>279</v>
      </c>
      <c r="E114" s="363"/>
      <c r="F114" s="363"/>
      <c r="G114" s="364"/>
      <c r="H114" s="368" t="s">
        <v>78</v>
      </c>
      <c r="I114" s="361">
        <v>2</v>
      </c>
      <c r="J114" s="360"/>
      <c r="K114" s="347"/>
      <c r="L114" s="349">
        <f>I114*K114</f>
        <v>0</v>
      </c>
      <c r="M114" s="178" t="s">
        <v>271</v>
      </c>
      <c r="N114" s="357"/>
      <c r="O114" s="351"/>
      <c r="Q114" s="352"/>
      <c r="R114" s="349">
        <f>O114*$I114</f>
        <v>0</v>
      </c>
      <c r="S114" s="178" t="s">
        <v>271</v>
      </c>
      <c r="T114" s="357"/>
      <c r="U114" s="338"/>
    </row>
    <row r="115" spans="2:21" ht="48.6" customHeight="1" thickBot="1">
      <c r="B115" s="335"/>
      <c r="C115" s="278"/>
      <c r="D115" s="365"/>
      <c r="E115" s="366"/>
      <c r="F115" s="366"/>
      <c r="G115" s="367"/>
      <c r="H115" s="369"/>
      <c r="I115" s="361"/>
      <c r="J115" s="360"/>
      <c r="K115" s="348"/>
      <c r="L115" s="350"/>
      <c r="M115" s="179">
        <f>IF(I114*K114&gt;=10,10,I114*K114)</f>
        <v>0</v>
      </c>
      <c r="N115" s="357"/>
      <c r="O115" s="351"/>
      <c r="Q115" s="353"/>
      <c r="R115" s="350"/>
      <c r="S115" s="179">
        <f>IF($I114*Q114&gt;=10,10,$I114*Q114)</f>
        <v>0</v>
      </c>
      <c r="T115" s="357"/>
      <c r="U115" s="338"/>
    </row>
    <row r="116" spans="11:21" ht="18.6" thickBot="1">
      <c r="K116" s="153" t="s">
        <v>254</v>
      </c>
      <c r="L116" s="302">
        <f>SUM(M108:M115)</f>
        <v>0</v>
      </c>
      <c r="M116" s="302"/>
      <c r="N116" s="154">
        <f>N108</f>
        <v>0</v>
      </c>
      <c r="O116" s="165"/>
      <c r="Q116" s="153" t="s">
        <v>254</v>
      </c>
      <c r="R116" s="302">
        <f>SUM(S108:S115)</f>
        <v>0</v>
      </c>
      <c r="S116" s="302"/>
      <c r="T116" s="154">
        <f>T108</f>
        <v>0</v>
      </c>
      <c r="U116" s="165"/>
    </row>
    <row r="117" ht="15" thickBot="1"/>
    <row r="118" spans="11:20" ht="21.6" thickBot="1">
      <c r="K118" s="205" t="s">
        <v>164</v>
      </c>
      <c r="L118" s="374">
        <f>L107+L116</f>
        <v>0</v>
      </c>
      <c r="M118" s="375"/>
      <c r="N118" s="206">
        <f>N107+N116</f>
        <v>0</v>
      </c>
      <c r="O118" s="3"/>
      <c r="P118" s="3"/>
      <c r="Q118" s="205" t="s">
        <v>164</v>
      </c>
      <c r="R118" s="374">
        <f>R107+R116</f>
        <v>0</v>
      </c>
      <c r="S118" s="375"/>
      <c r="T118" s="206">
        <f>T107+T116</f>
        <v>0</v>
      </c>
    </row>
    <row r="119" spans="11:20" ht="15" thickBot="1">
      <c r="K119" s="3"/>
      <c r="L119" s="3"/>
      <c r="M119" s="3"/>
      <c r="N119" s="3"/>
      <c r="O119" s="3"/>
      <c r="P119" s="3"/>
      <c r="Q119" s="3"/>
      <c r="R119" s="3"/>
      <c r="S119" s="3"/>
      <c r="T119" s="3"/>
    </row>
    <row r="120" spans="11:20" ht="48" customHeight="1" thickBot="1">
      <c r="K120" s="3"/>
      <c r="L120" s="376" t="s">
        <v>280</v>
      </c>
      <c r="M120" s="377"/>
      <c r="N120" s="378"/>
      <c r="O120" s="3"/>
      <c r="P120" s="3"/>
      <c r="Q120" s="3"/>
      <c r="R120" s="376" t="s">
        <v>302</v>
      </c>
      <c r="S120" s="377"/>
      <c r="T120" s="378"/>
    </row>
    <row r="121" spans="11:20" ht="44.4" customHeight="1" thickBot="1">
      <c r="K121" s="3"/>
      <c r="L121" s="267" t="s">
        <v>281</v>
      </c>
      <c r="M121" s="379"/>
      <c r="N121" s="184" t="s">
        <v>124</v>
      </c>
      <c r="O121" s="3"/>
      <c r="P121" s="3"/>
      <c r="Q121" s="3"/>
      <c r="R121" s="380" t="s">
        <v>281</v>
      </c>
      <c r="S121" s="381"/>
      <c r="T121" s="185" t="s">
        <v>124</v>
      </c>
    </row>
    <row r="122" spans="11:20" ht="19.2" thickBot="1" thickTop="1">
      <c r="K122" s="207" t="s">
        <v>282</v>
      </c>
      <c r="L122" s="370">
        <f>L16</f>
        <v>0</v>
      </c>
      <c r="M122" s="371"/>
      <c r="N122" s="208">
        <f>N16</f>
        <v>0</v>
      </c>
      <c r="O122" s="3"/>
      <c r="P122" s="3"/>
      <c r="Q122" s="207" t="s">
        <v>282</v>
      </c>
      <c r="R122" s="370">
        <f>R16</f>
        <v>0</v>
      </c>
      <c r="S122" s="371"/>
      <c r="T122" s="208">
        <f>T16</f>
        <v>0</v>
      </c>
    </row>
    <row r="123" spans="8:20" ht="18.6" thickBot="1">
      <c r="H123" s="136"/>
      <c r="I123" s="136"/>
      <c r="J123" s="136"/>
      <c r="K123" s="207" t="s">
        <v>283</v>
      </c>
      <c r="L123" s="372">
        <f>L35</f>
        <v>0</v>
      </c>
      <c r="M123" s="373"/>
      <c r="N123" s="209">
        <f>N35</f>
        <v>0</v>
      </c>
      <c r="O123" s="3"/>
      <c r="P123" s="3"/>
      <c r="Q123" s="207" t="s">
        <v>283</v>
      </c>
      <c r="R123" s="372">
        <f>R35</f>
        <v>0</v>
      </c>
      <c r="S123" s="373"/>
      <c r="T123" s="209">
        <f>T35</f>
        <v>0</v>
      </c>
    </row>
    <row r="124" spans="11:20" ht="18.6" thickBot="1">
      <c r="K124" s="207" t="s">
        <v>284</v>
      </c>
      <c r="L124" s="372">
        <f>L40</f>
        <v>0</v>
      </c>
      <c r="M124" s="373"/>
      <c r="N124" s="209">
        <f>N40</f>
        <v>0</v>
      </c>
      <c r="O124" s="3"/>
      <c r="P124" s="3"/>
      <c r="Q124" s="207" t="s">
        <v>284</v>
      </c>
      <c r="R124" s="372">
        <f>R40</f>
        <v>0</v>
      </c>
      <c r="S124" s="373"/>
      <c r="T124" s="209">
        <f>T40</f>
        <v>0</v>
      </c>
    </row>
    <row r="125" spans="11:20" ht="18.6" thickBot="1">
      <c r="K125" s="207" t="s">
        <v>285</v>
      </c>
      <c r="L125" s="372">
        <f>L49</f>
        <v>0</v>
      </c>
      <c r="M125" s="373"/>
      <c r="N125" s="209">
        <f>N49</f>
        <v>0</v>
      </c>
      <c r="O125" s="3"/>
      <c r="P125" s="3"/>
      <c r="Q125" s="207" t="s">
        <v>285</v>
      </c>
      <c r="R125" s="372">
        <f>R49</f>
        <v>0</v>
      </c>
      <c r="S125" s="373"/>
      <c r="T125" s="209">
        <f>T49</f>
        <v>0</v>
      </c>
    </row>
    <row r="126" spans="11:20" ht="18.6" thickBot="1">
      <c r="K126" s="207" t="s">
        <v>286</v>
      </c>
      <c r="L126" s="372">
        <f>L56</f>
        <v>0</v>
      </c>
      <c r="M126" s="373"/>
      <c r="N126" s="209">
        <f>N56</f>
        <v>0</v>
      </c>
      <c r="O126" s="3"/>
      <c r="P126" s="3"/>
      <c r="Q126" s="207" t="s">
        <v>286</v>
      </c>
      <c r="R126" s="372">
        <f>R56</f>
        <v>0</v>
      </c>
      <c r="S126" s="373"/>
      <c r="T126" s="209">
        <f>T56</f>
        <v>0</v>
      </c>
    </row>
    <row r="127" spans="6:20" ht="49.8" thickBot="1">
      <c r="F127" s="16"/>
      <c r="K127" s="186" t="s">
        <v>287</v>
      </c>
      <c r="L127" s="382">
        <f>L58</f>
        <v>0</v>
      </c>
      <c r="M127" s="383"/>
      <c r="N127" s="210">
        <f>N58</f>
        <v>0</v>
      </c>
      <c r="O127" s="3"/>
      <c r="P127" s="3"/>
      <c r="Q127" s="186" t="s">
        <v>287</v>
      </c>
      <c r="R127" s="382">
        <f>R58</f>
        <v>0</v>
      </c>
      <c r="S127" s="383"/>
      <c r="T127" s="210">
        <f>T58</f>
        <v>0</v>
      </c>
    </row>
    <row r="128" spans="11:20" ht="19.2" thickBot="1" thickTop="1">
      <c r="K128" s="207" t="s">
        <v>288</v>
      </c>
      <c r="L128" s="370">
        <f>L72</f>
        <v>0</v>
      </c>
      <c r="M128" s="371"/>
      <c r="N128" s="208">
        <f>N72</f>
        <v>0</v>
      </c>
      <c r="O128" s="3"/>
      <c r="P128" s="3"/>
      <c r="Q128" s="207" t="s">
        <v>288</v>
      </c>
      <c r="R128" s="370">
        <f>R72</f>
        <v>0</v>
      </c>
      <c r="S128" s="371"/>
      <c r="T128" s="208">
        <f>T72</f>
        <v>0</v>
      </c>
    </row>
    <row r="129" spans="11:20" ht="18.6" thickBot="1">
      <c r="K129" s="207" t="s">
        <v>289</v>
      </c>
      <c r="L129" s="372">
        <f>L75</f>
        <v>0</v>
      </c>
      <c r="M129" s="373"/>
      <c r="N129" s="209">
        <f>N75</f>
        <v>0</v>
      </c>
      <c r="O129" s="3"/>
      <c r="P129" s="3"/>
      <c r="Q129" s="207" t="s">
        <v>289</v>
      </c>
      <c r="R129" s="372">
        <f>R75</f>
        <v>0</v>
      </c>
      <c r="S129" s="373"/>
      <c r="T129" s="209">
        <f>T75</f>
        <v>0</v>
      </c>
    </row>
    <row r="130" spans="11:20" ht="18.6" thickBot="1">
      <c r="K130" s="207" t="s">
        <v>290</v>
      </c>
      <c r="L130" s="372">
        <f>L87</f>
        <v>0</v>
      </c>
      <c r="M130" s="373"/>
      <c r="N130" s="209">
        <f>N87</f>
        <v>0</v>
      </c>
      <c r="O130" s="3"/>
      <c r="P130" s="3"/>
      <c r="Q130" s="207" t="s">
        <v>290</v>
      </c>
      <c r="R130" s="372">
        <f>R87</f>
        <v>0</v>
      </c>
      <c r="S130" s="373"/>
      <c r="T130" s="209">
        <f>T87</f>
        <v>0</v>
      </c>
    </row>
    <row r="131" spans="11:20" ht="49.8" thickBot="1">
      <c r="K131" s="186" t="s">
        <v>291</v>
      </c>
      <c r="L131" s="382">
        <f>L89</f>
        <v>0</v>
      </c>
      <c r="M131" s="383"/>
      <c r="N131" s="210">
        <f>N89</f>
        <v>0</v>
      </c>
      <c r="O131" s="3"/>
      <c r="P131" s="3"/>
      <c r="Q131" s="186" t="s">
        <v>291</v>
      </c>
      <c r="R131" s="382">
        <f>R89</f>
        <v>0</v>
      </c>
      <c r="S131" s="383"/>
      <c r="T131" s="210">
        <f>T89</f>
        <v>0</v>
      </c>
    </row>
    <row r="132" spans="11:20" ht="19.2" thickBot="1" thickTop="1">
      <c r="K132" s="207" t="s">
        <v>292</v>
      </c>
      <c r="L132" s="372">
        <f>L107</f>
        <v>0</v>
      </c>
      <c r="M132" s="373"/>
      <c r="N132" s="209">
        <f>N107</f>
        <v>0</v>
      </c>
      <c r="O132" s="3"/>
      <c r="P132" s="3"/>
      <c r="Q132" s="207" t="s">
        <v>292</v>
      </c>
      <c r="R132" s="372">
        <f>R107</f>
        <v>0</v>
      </c>
      <c r="S132" s="373"/>
      <c r="T132" s="209">
        <f>T107</f>
        <v>0</v>
      </c>
    </row>
    <row r="133" spans="11:20" ht="18.6" thickBot="1">
      <c r="K133" s="207" t="s">
        <v>293</v>
      </c>
      <c r="L133" s="372">
        <f>L116</f>
        <v>0</v>
      </c>
      <c r="M133" s="373"/>
      <c r="N133" s="209">
        <f>N116</f>
        <v>0</v>
      </c>
      <c r="O133" s="3"/>
      <c r="P133" s="3"/>
      <c r="Q133" s="207" t="s">
        <v>293</v>
      </c>
      <c r="R133" s="372">
        <f>R116</f>
        <v>0</v>
      </c>
      <c r="S133" s="373"/>
      <c r="T133" s="209">
        <f>T116</f>
        <v>0</v>
      </c>
    </row>
    <row r="134" spans="11:20" ht="49.8" thickBot="1">
      <c r="K134" s="187" t="s">
        <v>294</v>
      </c>
      <c r="L134" s="384">
        <f>L118</f>
        <v>0</v>
      </c>
      <c r="M134" s="385"/>
      <c r="N134" s="211">
        <f>N118</f>
        <v>0</v>
      </c>
      <c r="O134" s="3"/>
      <c r="P134" s="3"/>
      <c r="Q134" s="187" t="s">
        <v>294</v>
      </c>
      <c r="R134" s="384">
        <f>R118</f>
        <v>0</v>
      </c>
      <c r="S134" s="385"/>
      <c r="T134" s="211">
        <f>T118</f>
        <v>0</v>
      </c>
    </row>
    <row r="135" spans="11:20" ht="15" thickBot="1">
      <c r="K135" s="3"/>
      <c r="L135" s="3"/>
      <c r="M135" s="3"/>
      <c r="N135" s="3"/>
      <c r="O135" s="3"/>
      <c r="P135" s="3"/>
      <c r="Q135" s="3"/>
      <c r="R135" s="3"/>
      <c r="S135" s="3"/>
      <c r="T135" s="3"/>
    </row>
    <row r="136" spans="11:20" ht="26.4" thickBot="1">
      <c r="K136" s="188" t="s">
        <v>164</v>
      </c>
      <c r="L136" s="382">
        <f>0.35*L127+0.45*L131+0.2*L134</f>
        <v>0</v>
      </c>
      <c r="M136" s="383"/>
      <c r="N136" s="210">
        <f>0.35*N127+0.45*N131+0.2*N134</f>
        <v>0</v>
      </c>
      <c r="O136" s="3"/>
      <c r="P136" s="3"/>
      <c r="Q136" s="188" t="s">
        <v>164</v>
      </c>
      <c r="R136" s="382">
        <f>0.35*R127+0.45*R131+0.2*R134</f>
        <v>0</v>
      </c>
      <c r="S136" s="383"/>
      <c r="T136" s="210">
        <f>0.35*T127+0.45*T131+0.2*T134</f>
        <v>0</v>
      </c>
    </row>
    <row r="137" ht="15" thickTop="1"/>
  </sheetData>
  <sheetProtection algorithmName="SHA-512" hashValue="jwLM8EdY5lp0XixonbZpNutFxkHtpeTS9TZYsSMlbUhGUDd5uMORk0ZIpFfkyJvyLzPbnBdTIBdXz7+BXgLgVg==" saltValue="Md+1aK+dTW/wfTz0oUYcsg==" spinCount="100000" sheet="1" objects="1" scenarios="1" formatRows="0"/>
  <mergeCells count="331">
    <mergeCell ref="L134:M134"/>
    <mergeCell ref="R134:S134"/>
    <mergeCell ref="L136:M136"/>
    <mergeCell ref="R136:S136"/>
    <mergeCell ref="L131:M131"/>
    <mergeCell ref="R131:S131"/>
    <mergeCell ref="L132:M132"/>
    <mergeCell ref="R132:S132"/>
    <mergeCell ref="L133:M133"/>
    <mergeCell ref="R133:S133"/>
    <mergeCell ref="L128:M128"/>
    <mergeCell ref="R128:S128"/>
    <mergeCell ref="L129:M129"/>
    <mergeCell ref="R129:S129"/>
    <mergeCell ref="L130:M130"/>
    <mergeCell ref="R130:S130"/>
    <mergeCell ref="L125:M125"/>
    <mergeCell ref="R125:S125"/>
    <mergeCell ref="L126:M126"/>
    <mergeCell ref="R126:S126"/>
    <mergeCell ref="L127:M127"/>
    <mergeCell ref="R127:S127"/>
    <mergeCell ref="L122:M122"/>
    <mergeCell ref="R122:S122"/>
    <mergeCell ref="L123:M123"/>
    <mergeCell ref="R123:S123"/>
    <mergeCell ref="L124:M124"/>
    <mergeCell ref="R124:S124"/>
    <mergeCell ref="L118:M118"/>
    <mergeCell ref="R118:S118"/>
    <mergeCell ref="L120:N120"/>
    <mergeCell ref="R120:T120"/>
    <mergeCell ref="L121:M121"/>
    <mergeCell ref="R121:S121"/>
    <mergeCell ref="O110:O111"/>
    <mergeCell ref="Q110:Q111"/>
    <mergeCell ref="R110:R111"/>
    <mergeCell ref="O114:O115"/>
    <mergeCell ref="Q114:Q115"/>
    <mergeCell ref="R114:R115"/>
    <mergeCell ref="U114:U115"/>
    <mergeCell ref="L116:M116"/>
    <mergeCell ref="R116:S116"/>
    <mergeCell ref="O112:O113"/>
    <mergeCell ref="Q112:Q113"/>
    <mergeCell ref="R112:R113"/>
    <mergeCell ref="U112:U113"/>
    <mergeCell ref="K112:K113"/>
    <mergeCell ref="L112:L113"/>
    <mergeCell ref="C110:C111"/>
    <mergeCell ref="D110:G111"/>
    <mergeCell ref="H110:H111"/>
    <mergeCell ref="I110:I111"/>
    <mergeCell ref="K110:K111"/>
    <mergeCell ref="L110:L111"/>
    <mergeCell ref="C114:C115"/>
    <mergeCell ref="D114:G115"/>
    <mergeCell ref="H114:H115"/>
    <mergeCell ref="I114:I115"/>
    <mergeCell ref="K114:K115"/>
    <mergeCell ref="L114:L115"/>
    <mergeCell ref="R105:R106"/>
    <mergeCell ref="U105:U106"/>
    <mergeCell ref="L107:M107"/>
    <mergeCell ref="R107:S107"/>
    <mergeCell ref="B108:B115"/>
    <mergeCell ref="D108:G108"/>
    <mergeCell ref="J108:J115"/>
    <mergeCell ref="N108:N115"/>
    <mergeCell ref="T108:T115"/>
    <mergeCell ref="D109:G109"/>
    <mergeCell ref="H105:H106"/>
    <mergeCell ref="I105:I106"/>
    <mergeCell ref="K105:K106"/>
    <mergeCell ref="L105:L106"/>
    <mergeCell ref="O105:O106"/>
    <mergeCell ref="Q105:Q106"/>
    <mergeCell ref="J97:J106"/>
    <mergeCell ref="N97:N106"/>
    <mergeCell ref="T97:T106"/>
    <mergeCell ref="U110:U111"/>
    <mergeCell ref="C112:C113"/>
    <mergeCell ref="D112:G113"/>
    <mergeCell ref="H112:H113"/>
    <mergeCell ref="I112:I113"/>
    <mergeCell ref="D101:G101"/>
    <mergeCell ref="D102:E104"/>
    <mergeCell ref="F102:G102"/>
    <mergeCell ref="F103:G103"/>
    <mergeCell ref="F104:G104"/>
    <mergeCell ref="C105:C106"/>
    <mergeCell ref="D105:G106"/>
    <mergeCell ref="B97:B106"/>
    <mergeCell ref="D97:E98"/>
    <mergeCell ref="F97:G97"/>
    <mergeCell ref="F98:G98"/>
    <mergeCell ref="D99:E100"/>
    <mergeCell ref="F99:G99"/>
    <mergeCell ref="F100:G100"/>
    <mergeCell ref="D95:G95"/>
    <mergeCell ref="L95:M95"/>
    <mergeCell ref="R95:S95"/>
    <mergeCell ref="D96:G96"/>
    <mergeCell ref="L96:M96"/>
    <mergeCell ref="R96:S96"/>
    <mergeCell ref="L89:M89"/>
    <mergeCell ref="R89:S89"/>
    <mergeCell ref="K91:O94"/>
    <mergeCell ref="Q91:U94"/>
    <mergeCell ref="B92:J92"/>
    <mergeCell ref="B93:J93"/>
    <mergeCell ref="U85:U86"/>
    <mergeCell ref="L87:M87"/>
    <mergeCell ref="R87:S87"/>
    <mergeCell ref="C85:C86"/>
    <mergeCell ref="D85:G86"/>
    <mergeCell ref="H85:H86"/>
    <mergeCell ref="I85:I86"/>
    <mergeCell ref="K85:K86"/>
    <mergeCell ref="L85:L86"/>
    <mergeCell ref="T76:T86"/>
    <mergeCell ref="D78:F79"/>
    <mergeCell ref="D80:G80"/>
    <mergeCell ref="D81:G81"/>
    <mergeCell ref="D82:F83"/>
    <mergeCell ref="D84:G84"/>
    <mergeCell ref="O85:O86"/>
    <mergeCell ref="Q85:Q86"/>
    <mergeCell ref="R85:R86"/>
    <mergeCell ref="L75:M75"/>
    <mergeCell ref="R75:S75"/>
    <mergeCell ref="L71:M71"/>
    <mergeCell ref="R71:S71"/>
    <mergeCell ref="L72:M72"/>
    <mergeCell ref="R72:S72"/>
    <mergeCell ref="B76:B86"/>
    <mergeCell ref="D76:F77"/>
    <mergeCell ref="J76:J86"/>
    <mergeCell ref="N76:N86"/>
    <mergeCell ref="B73:B74"/>
    <mergeCell ref="D73:G73"/>
    <mergeCell ref="J73:J74"/>
    <mergeCell ref="L73:M73"/>
    <mergeCell ref="N73:N74"/>
    <mergeCell ref="R73:S73"/>
    <mergeCell ref="T73:T74"/>
    <mergeCell ref="D74:G74"/>
    <mergeCell ref="L74:M74"/>
    <mergeCell ref="R74:S74"/>
    <mergeCell ref="D65:G65"/>
    <mergeCell ref="L65:M65"/>
    <mergeCell ref="R65:S65"/>
    <mergeCell ref="B66:B71"/>
    <mergeCell ref="D66:F67"/>
    <mergeCell ref="J66:J71"/>
    <mergeCell ref="L66:M66"/>
    <mergeCell ref="N66:N71"/>
    <mergeCell ref="R66:S66"/>
    <mergeCell ref="R70:S70"/>
    <mergeCell ref="T66:T71"/>
    <mergeCell ref="L67:M67"/>
    <mergeCell ref="R67:S67"/>
    <mergeCell ref="D68:F69"/>
    <mergeCell ref="L68:M68"/>
    <mergeCell ref="R68:S68"/>
    <mergeCell ref="L69:M69"/>
    <mergeCell ref="R69:S69"/>
    <mergeCell ref="D70:F71"/>
    <mergeCell ref="L70:M70"/>
    <mergeCell ref="K60:O63"/>
    <mergeCell ref="Q60:U63"/>
    <mergeCell ref="B61:J61"/>
    <mergeCell ref="B62:J62"/>
    <mergeCell ref="D64:G64"/>
    <mergeCell ref="L64:M64"/>
    <mergeCell ref="R64:S64"/>
    <mergeCell ref="D55:G55"/>
    <mergeCell ref="L55:M55"/>
    <mergeCell ref="R55:S55"/>
    <mergeCell ref="L56:M56"/>
    <mergeCell ref="R56:S56"/>
    <mergeCell ref="L58:M58"/>
    <mergeCell ref="R58:S58"/>
    <mergeCell ref="T50:T55"/>
    <mergeCell ref="D51:F52"/>
    <mergeCell ref="L51:M51"/>
    <mergeCell ref="R51:S51"/>
    <mergeCell ref="L52:M52"/>
    <mergeCell ref="R52:S52"/>
    <mergeCell ref="D53:G53"/>
    <mergeCell ref="L53:M53"/>
    <mergeCell ref="R53:S53"/>
    <mergeCell ref="D54:G54"/>
    <mergeCell ref="L49:M49"/>
    <mergeCell ref="R49:S49"/>
    <mergeCell ref="B50:B55"/>
    <mergeCell ref="D50:G50"/>
    <mergeCell ref="J50:J55"/>
    <mergeCell ref="L50:M50"/>
    <mergeCell ref="N50:N55"/>
    <mergeCell ref="R50:S50"/>
    <mergeCell ref="L54:M54"/>
    <mergeCell ref="R54:S54"/>
    <mergeCell ref="T41:T48"/>
    <mergeCell ref="L42:M42"/>
    <mergeCell ref="R42:S42"/>
    <mergeCell ref="D43:G44"/>
    <mergeCell ref="L43:M43"/>
    <mergeCell ref="R43:S43"/>
    <mergeCell ref="L44:M44"/>
    <mergeCell ref="R44:S44"/>
    <mergeCell ref="D45:G46"/>
    <mergeCell ref="L45:M45"/>
    <mergeCell ref="L40:M40"/>
    <mergeCell ref="R40:S40"/>
    <mergeCell ref="B41:B48"/>
    <mergeCell ref="D41:G42"/>
    <mergeCell ref="J41:J48"/>
    <mergeCell ref="L41:M41"/>
    <mergeCell ref="N41:N48"/>
    <mergeCell ref="R41:S41"/>
    <mergeCell ref="R45:S45"/>
    <mergeCell ref="L46:M46"/>
    <mergeCell ref="R46:S46"/>
    <mergeCell ref="D47:G48"/>
    <mergeCell ref="L47:M47"/>
    <mergeCell ref="R47:S47"/>
    <mergeCell ref="L48:M48"/>
    <mergeCell ref="R48:S48"/>
    <mergeCell ref="T36:T39"/>
    <mergeCell ref="D37:G37"/>
    <mergeCell ref="L37:M37"/>
    <mergeCell ref="R37:S37"/>
    <mergeCell ref="D38:G38"/>
    <mergeCell ref="L38:M38"/>
    <mergeCell ref="R38:S38"/>
    <mergeCell ref="D39:G39"/>
    <mergeCell ref="L39:M39"/>
    <mergeCell ref="R39:S39"/>
    <mergeCell ref="B36:B39"/>
    <mergeCell ref="D36:G36"/>
    <mergeCell ref="J36:J39"/>
    <mergeCell ref="L36:M36"/>
    <mergeCell ref="N36:N39"/>
    <mergeCell ref="R36:S36"/>
    <mergeCell ref="D33:F34"/>
    <mergeCell ref="L33:M33"/>
    <mergeCell ref="R33:S33"/>
    <mergeCell ref="L34:M34"/>
    <mergeCell ref="R34:S34"/>
    <mergeCell ref="L35:M35"/>
    <mergeCell ref="R35:S35"/>
    <mergeCell ref="B17:B33"/>
    <mergeCell ref="D17:F18"/>
    <mergeCell ref="L25:M25"/>
    <mergeCell ref="J17:J34"/>
    <mergeCell ref="L17:M17"/>
    <mergeCell ref="N17:N34"/>
    <mergeCell ref="R17:S17"/>
    <mergeCell ref="L21:M21"/>
    <mergeCell ref="R21:S21"/>
    <mergeCell ref="E29:F30"/>
    <mergeCell ref="L29:M29"/>
    <mergeCell ref="R29:S29"/>
    <mergeCell ref="L30:M30"/>
    <mergeCell ref="R30:S30"/>
    <mergeCell ref="D31:F32"/>
    <mergeCell ref="L31:M31"/>
    <mergeCell ref="R31:S31"/>
    <mergeCell ref="L32:M32"/>
    <mergeCell ref="R32:S32"/>
    <mergeCell ref="D23:D30"/>
    <mergeCell ref="L28:M28"/>
    <mergeCell ref="R28:S28"/>
    <mergeCell ref="T17:T34"/>
    <mergeCell ref="L18:M18"/>
    <mergeCell ref="R18:S18"/>
    <mergeCell ref="D19:D22"/>
    <mergeCell ref="E19:F20"/>
    <mergeCell ref="L19:M19"/>
    <mergeCell ref="R19:S19"/>
    <mergeCell ref="L20:M20"/>
    <mergeCell ref="R20:S20"/>
    <mergeCell ref="E21:F22"/>
    <mergeCell ref="R25:S25"/>
    <mergeCell ref="L26:M26"/>
    <mergeCell ref="R26:S26"/>
    <mergeCell ref="E27:F28"/>
    <mergeCell ref="L27:M27"/>
    <mergeCell ref="R27:S27"/>
    <mergeCell ref="L22:M22"/>
    <mergeCell ref="R22:S22"/>
    <mergeCell ref="E23:F24"/>
    <mergeCell ref="L23:M23"/>
    <mergeCell ref="R23:S23"/>
    <mergeCell ref="L24:M24"/>
    <mergeCell ref="R24:S24"/>
    <mergeCell ref="E25:F26"/>
    <mergeCell ref="D13:F14"/>
    <mergeCell ref="L13:M13"/>
    <mergeCell ref="R13:S13"/>
    <mergeCell ref="L14:M14"/>
    <mergeCell ref="R14:S14"/>
    <mergeCell ref="D15:G15"/>
    <mergeCell ref="L15:M15"/>
    <mergeCell ref="L16:M16"/>
    <mergeCell ref="R16:S16"/>
    <mergeCell ref="K2:O2"/>
    <mergeCell ref="Q2:U2"/>
    <mergeCell ref="K3:O3"/>
    <mergeCell ref="Q3:U3"/>
    <mergeCell ref="K5:O8"/>
    <mergeCell ref="Q5:U8"/>
    <mergeCell ref="B11:B15"/>
    <mergeCell ref="D11:F12"/>
    <mergeCell ref="J11:J15"/>
    <mergeCell ref="L11:M11"/>
    <mergeCell ref="N11:N15"/>
    <mergeCell ref="R11:S11"/>
    <mergeCell ref="R15:S15"/>
    <mergeCell ref="B6:J6"/>
    <mergeCell ref="B7:J7"/>
    <mergeCell ref="D9:G9"/>
    <mergeCell ref="L9:M9"/>
    <mergeCell ref="R9:S9"/>
    <mergeCell ref="D10:G10"/>
    <mergeCell ref="L10:M10"/>
    <mergeCell ref="R10:S10"/>
    <mergeCell ref="T11:T15"/>
    <mergeCell ref="L12:M12"/>
    <mergeCell ref="R12:S12"/>
  </mergeCells>
  <printOptions/>
  <pageMargins left="0.7" right="0.7" top="0.75" bottom="0.75" header="0.3" footer="0.3"/>
  <pageSetup fitToHeight="1" fitToWidth="1" horizontalDpi="600" verticalDpi="600" orientation="portrait" paperSize="8" scale="2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97FCF42A586334CA4B11B09F431F832" ma:contentTypeVersion="4" ma:contentTypeDescription="Criar um novo documento." ma:contentTypeScope="" ma:versionID="6e94c90b4a2df75d8a398b57b6479c80">
  <xsd:schema xmlns:xsd="http://www.w3.org/2001/XMLSchema" xmlns:xs="http://www.w3.org/2001/XMLSchema" xmlns:p="http://schemas.microsoft.com/office/2006/metadata/properties" xmlns:ns3="dfd838da-c2aa-41e4-b2a5-97e641ae3a01" targetNamespace="http://schemas.microsoft.com/office/2006/metadata/properties" ma:root="true" ma:fieldsID="3284cedf46e12f6a27c1633959a5a5e7" ns3:_="">
    <xsd:import namespace="dfd838da-c2aa-41e4-b2a5-97e641ae3a01"/>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d838da-c2aa-41e4-b2a5-97e641ae3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406368-FEC9-4D44-81BD-DC26634B8D56}">
  <ds:schemaRefs>
    <ds:schemaRef ds:uri="http://schemas.microsoft.com/sharepoint/v3/contenttype/forms"/>
  </ds:schemaRefs>
</ds:datastoreItem>
</file>

<file path=customXml/itemProps2.xml><?xml version="1.0" encoding="utf-8"?>
<ds:datastoreItem xmlns:ds="http://schemas.openxmlformats.org/officeDocument/2006/customXml" ds:itemID="{C97DC3EC-A9BC-4060-8FB9-0FDA93D286C5}">
  <ds:schemaRefs>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dfd838da-c2aa-41e4-b2a5-97e641ae3a01"/>
    <ds:schemaRef ds:uri="http://purl.org/dc/terms/"/>
  </ds:schemaRefs>
</ds:datastoreItem>
</file>

<file path=customXml/itemProps3.xml><?xml version="1.0" encoding="utf-8"?>
<ds:datastoreItem xmlns:ds="http://schemas.openxmlformats.org/officeDocument/2006/customXml" ds:itemID="{9EE95387-D48F-4A78-9FC5-36AD39E5DC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d838da-c2aa-41e4-b2a5-97e641ae3a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Graciete Honrado;pcoelho@ipt.pt</dc:creator>
  <cp:keywords/>
  <dc:description/>
  <cp:lastModifiedBy>José Palma Ramos</cp:lastModifiedBy>
  <cp:lastPrinted>2024-02-19T12:26:29Z</cp:lastPrinted>
  <dcterms:created xsi:type="dcterms:W3CDTF">2024-01-09T08:51:12Z</dcterms:created>
  <dcterms:modified xsi:type="dcterms:W3CDTF">2024-02-21T12:51:07Z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0x010100F97FCF42A586334CA4B11B09F431F832</vt:lpwstr>
  </property>
</Properties>
</file>